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0" windowWidth="12120" windowHeight="7935" activeTab="4"/>
  </bookViews>
  <sheets>
    <sheet name="BALANCE SHEET" sheetId="1" r:id="rId1"/>
    <sheet name="INCOME" sheetId="2" r:id="rId2"/>
    <sheet name="EQUITY" sheetId="3" r:id="rId3"/>
    <sheet name="CASH FLOW" sheetId="4" r:id="rId4"/>
    <sheet name="Notes" sheetId="5" r:id="rId5"/>
  </sheets>
  <externalReferences>
    <externalReference r:id="rId8"/>
    <externalReference r:id="rId9"/>
    <externalReference r:id="rId10"/>
    <externalReference r:id="rId11"/>
  </externalReferences>
  <definedNames>
    <definedName name="_xlnm.Print_Area" localSheetId="0">'BALANCE SHEET'!$A$1:$G$62</definedName>
    <definedName name="_xlnm.Print_Area" localSheetId="3">'CASH FLOW'!$A$1:$H$48</definedName>
    <definedName name="_xlnm.Print_Area" localSheetId="2">'EQUITY'!$A$1:$M$44</definedName>
    <definedName name="_xlnm.Print_Area" localSheetId="1">'INCOME'!$A$1:$I$47</definedName>
    <definedName name="_xlnm.Print_Area" localSheetId="4">'Notes'!$A$1:$J$212</definedName>
  </definedNames>
  <calcPr fullCalcOnLoad="1"/>
</workbook>
</file>

<file path=xl/sharedStrings.xml><?xml version="1.0" encoding="utf-8"?>
<sst xmlns="http://schemas.openxmlformats.org/spreadsheetml/2006/main" count="320" uniqueCount="248">
  <si>
    <t>GUNUNG CAPITAL BERHAD</t>
  </si>
  <si>
    <t>Company no. 330171-P</t>
  </si>
  <si>
    <t>(Incorporated in Malaysia)</t>
  </si>
  <si>
    <t>As at</t>
  </si>
  <si>
    <t>30 June 2007</t>
  </si>
  <si>
    <t>31 Dec 2006</t>
  </si>
  <si>
    <t>(AUDITED)</t>
  </si>
  <si>
    <t>RM'000</t>
  </si>
  <si>
    <t>Non Current Assets</t>
  </si>
  <si>
    <t>Property, plant &amp; equipment</t>
  </si>
  <si>
    <t>Prepaid lease payments</t>
  </si>
  <si>
    <t>Other investments</t>
  </si>
  <si>
    <t>Goodwill</t>
  </si>
  <si>
    <t>Current Assets</t>
  </si>
  <si>
    <t>Inventories</t>
  </si>
  <si>
    <t>Trade receivables</t>
  </si>
  <si>
    <t>Other receivables, deposits &amp; prepayments</t>
  </si>
  <si>
    <t>Amount due from subsidiary companies</t>
  </si>
  <si>
    <t>Cash and bank balances</t>
  </si>
  <si>
    <t>Fixed deposit</t>
  </si>
  <si>
    <t>Current Liabilities</t>
  </si>
  <si>
    <t>Trade payables</t>
  </si>
  <si>
    <t>Other payables and accruals</t>
  </si>
  <si>
    <t>Hire purchase payables</t>
  </si>
  <si>
    <t>Tax liabilities</t>
  </si>
  <si>
    <t>Bank borrowings</t>
  </si>
  <si>
    <t>Net Current Assets</t>
  </si>
  <si>
    <t>Shareholders' Funds</t>
  </si>
  <si>
    <t>Share capital</t>
  </si>
  <si>
    <t>Reserves</t>
  </si>
  <si>
    <t>Non-current Liabilities</t>
  </si>
  <si>
    <t>Deferred taxation</t>
  </si>
  <si>
    <t>(The Condensed Consolidated Balance Sheet should be read in conjunction with the Annual Financial Report</t>
  </si>
  <si>
    <t>for the year ended 31st December 2006)</t>
  </si>
  <si>
    <t>(Shareholders fund+Negative goodwill/share Capital)</t>
  </si>
  <si>
    <t>INDIVIDUAL QUARTER</t>
  </si>
  <si>
    <t>CUMULATIVE QUARTER</t>
  </si>
  <si>
    <t>Current</t>
  </si>
  <si>
    <t>Preceding Year</t>
  </si>
  <si>
    <t>Year</t>
  </si>
  <si>
    <t>Corresponding</t>
  </si>
  <si>
    <t>Quarter</t>
  </si>
  <si>
    <t>To-Date</t>
  </si>
  <si>
    <t>Period</t>
  </si>
  <si>
    <t>30/06/07</t>
  </si>
  <si>
    <t>30/06/06</t>
  </si>
  <si>
    <t xml:space="preserve">Revenue </t>
  </si>
  <si>
    <t>Other income</t>
  </si>
  <si>
    <t>Profit/(loss) from Operations</t>
  </si>
  <si>
    <t>Finance Cost</t>
  </si>
  <si>
    <t>Profit/(loss) before income tax</t>
  </si>
  <si>
    <t>Income tax</t>
  </si>
  <si>
    <t>Profit/(Loss) before Discontinued Operation</t>
  </si>
  <si>
    <t>Discontinued Operation</t>
  </si>
  <si>
    <t>Minority Interest</t>
  </si>
  <si>
    <t>Net profit/(loss) for the period</t>
  </si>
  <si>
    <t>Earnings per share (sen)</t>
  </si>
  <si>
    <t>- Basic</t>
  </si>
  <si>
    <t>- Diluted</t>
  </si>
  <si>
    <t>N/A</t>
  </si>
  <si>
    <t xml:space="preserve">(The Condensed Consolidated Income Statements should be read in conjunction with the Annual Financial Report </t>
  </si>
  <si>
    <t>UNAUDITED CONDENSED CONSOLIDATED STATEMENT OF CHANGES IN EQUITY</t>
  </si>
  <si>
    <t>Share</t>
  </si>
  <si>
    <t>Capital Reserve</t>
  </si>
  <si>
    <t>Accumulated</t>
  </si>
  <si>
    <t>Capital</t>
  </si>
  <si>
    <t>Reserve</t>
  </si>
  <si>
    <t>Premium</t>
  </si>
  <si>
    <t>Profit/(Losses)</t>
  </si>
  <si>
    <t>Total</t>
  </si>
  <si>
    <t>Balance as at 1 January 2007</t>
  </si>
  <si>
    <t>Net Profit/(Loss) for the quarter</t>
  </si>
  <si>
    <t>Balance as at 30 June 2007</t>
  </si>
  <si>
    <t>Other</t>
  </si>
  <si>
    <t>Losses</t>
  </si>
  <si>
    <t>Balance as at 1 January 2006</t>
  </si>
  <si>
    <t>Reversal of Reserves arising from</t>
  </si>
  <si>
    <t>discontinuation of Subsidiary</t>
  </si>
  <si>
    <t>Negative Goodwill Recognized</t>
  </si>
  <si>
    <t>Net Profit/(Loss) for the year</t>
  </si>
  <si>
    <t>Balance as at 31 December 2006</t>
  </si>
  <si>
    <t xml:space="preserve">GUNUNG CAPITAL BERHAD </t>
  </si>
  <si>
    <t>UNAUDITED CONDENSED CONSOLIDATED CASH FLOW STATEMENT</t>
  </si>
  <si>
    <t>Current Year</t>
  </si>
  <si>
    <t>30 June 2006</t>
  </si>
  <si>
    <t>Cash flows from operating activities</t>
  </si>
  <si>
    <t>Loss before taxation</t>
  </si>
  <si>
    <t>Adjustments for non-cash flow:</t>
  </si>
  <si>
    <t>Non-cash items</t>
  </si>
  <si>
    <t>Interest expense</t>
  </si>
  <si>
    <t>Amount Due From Subsidiary written off</t>
  </si>
  <si>
    <t>Operating profit/(loss) before working capital changes</t>
  </si>
  <si>
    <t>Changes in working capital:</t>
  </si>
  <si>
    <t>Net change in current assets</t>
  </si>
  <si>
    <t>Net change in current liabilities</t>
  </si>
  <si>
    <t>Cash absorbed by operations</t>
  </si>
  <si>
    <t>Interest paid</t>
  </si>
  <si>
    <t>Income tax paid</t>
  </si>
  <si>
    <t>Net cash used in operating activities</t>
  </si>
  <si>
    <t>Net cash from (used in) investing activities</t>
  </si>
  <si>
    <t>Net Cash used in financing activities</t>
  </si>
  <si>
    <t>Net decrease in cash and cash equivalents</t>
  </si>
  <si>
    <t>Cash and cash equivalents at beginning of period</t>
  </si>
  <si>
    <t>Effect of exchange rate fluctuation</t>
  </si>
  <si>
    <t>Cash and cash equivalents at end of period</t>
  </si>
  <si>
    <t>(The Condensed Consolidated Cash Flow Statement should be read in conjunction with the Annual Financial</t>
  </si>
  <si>
    <t>Report for the year ended 31st December 2006)</t>
  </si>
  <si>
    <t xml:space="preserve">Notes to the Interim Financial Report </t>
  </si>
  <si>
    <t>A1.</t>
  </si>
  <si>
    <t>Accounting Policies</t>
  </si>
  <si>
    <t>The accounting policies and methods of computation adopted in the condensed financial statements are consistent with those adopted for the annual financial statements for the year ended 31 December 2006.</t>
  </si>
  <si>
    <t>A2.</t>
  </si>
  <si>
    <t>Change in accounting policies</t>
  </si>
  <si>
    <t>- FRS 117 Leases</t>
  </si>
  <si>
    <t>- FRS 124 Related Party Disclosures</t>
  </si>
  <si>
    <t>FRS 117: Leases</t>
  </si>
  <si>
    <t xml:space="preserve">Prior to 1 January 2007, leasehold land held for own use was classified as property, plant and equipment and was stated at cost/valuation less accumulated depreciation and impairment losses.  </t>
  </si>
  <si>
    <t>As a result of the adoption of FRS 117, comparative amounts as at 31 December 2006 have been reclassified as follows:</t>
  </si>
  <si>
    <t xml:space="preserve">As previously </t>
  </si>
  <si>
    <t>Effects of</t>
  </si>
  <si>
    <t>As restated</t>
  </si>
  <si>
    <t>reported</t>
  </si>
  <si>
    <t>reclassification</t>
  </si>
  <si>
    <t>Property, plant and equipment</t>
  </si>
  <si>
    <t xml:space="preserve"> A3.</t>
  </si>
  <si>
    <t>The audit report of the latest audited annual financial statements for the financial year ended 30 June 2007.</t>
  </si>
  <si>
    <t>A4.</t>
  </si>
  <si>
    <t>Seasonal or Cyclical Factors</t>
  </si>
  <si>
    <t>The Group’s operations are generally not affected by any seasonal or cyclical factors.</t>
  </si>
  <si>
    <t>A5.</t>
  </si>
  <si>
    <t>Unusual Items Affecting Financial Statements</t>
  </si>
  <si>
    <t>There was no unusual item affecting the assets, liabilities, equity, net income or cash flows of the Group during the current financial quarter.</t>
  </si>
  <si>
    <t>A6.</t>
  </si>
  <si>
    <t>Change in Accounting Estimates</t>
  </si>
  <si>
    <t xml:space="preserve">There was no material change in estimates that have a material effect in the current quarter results. </t>
  </si>
  <si>
    <t>A7.</t>
  </si>
  <si>
    <t>Debt and Equity Securities</t>
  </si>
  <si>
    <t>There was no issuance, cancellation, repurchase, resale nor repayment of equity securities or debt securities, share buy back during the current financial quarter.</t>
  </si>
  <si>
    <t>A8.</t>
  </si>
  <si>
    <t>Dividend Paid</t>
  </si>
  <si>
    <t>No dividend was paid in the current financial quarter.</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</si>
  <si>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</si>
  <si>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</si>
  <si>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</si>
  <si>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</si>
  <si>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</si>
  <si>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A11.</t>
  </si>
  <si>
    <t>Changes in the Composition of the Group</t>
  </si>
  <si>
    <t>There is no changes in the composition of the group during the current financial quarter.</t>
  </si>
  <si>
    <t>A12.</t>
  </si>
  <si>
    <t xml:space="preserve">Changes in Contingent Liabilities </t>
  </si>
  <si>
    <t>There are no changes in the contingent liabilities since 31 December 2006.</t>
  </si>
  <si>
    <t>A13.</t>
  </si>
  <si>
    <t xml:space="preserve">Capital Commitments </t>
  </si>
  <si>
    <t>A14.</t>
  </si>
  <si>
    <t>Significant Related Party Transactions</t>
  </si>
  <si>
    <t xml:space="preserve">6 months ended </t>
  </si>
  <si>
    <t>30.06.2007</t>
  </si>
  <si>
    <t>Sales of latex concentrate to related company</t>
  </si>
  <si>
    <t xml:space="preserve"> - Latexx Manufacturing Sdn. Bhd.</t>
  </si>
  <si>
    <t>All the above transactions were carried out on terms and conditions not materially different from those obtainable in transactions with unrelated parties and in the ordinary course of business of the Group.</t>
  </si>
  <si>
    <t>Notes to the Interim Financial Report (In accordance with Listing Requirements of BMSB)</t>
  </si>
  <si>
    <t xml:space="preserve">B1. </t>
  </si>
  <si>
    <t>Review of the Performance of the Company and Its Principal Subsidiaries</t>
  </si>
  <si>
    <t>B2.</t>
  </si>
  <si>
    <t xml:space="preserve">Material Changes in the Quarterly Results </t>
  </si>
  <si>
    <t>B3.</t>
  </si>
  <si>
    <t xml:space="preserve">Current Year Prospects </t>
  </si>
  <si>
    <t>B4.</t>
  </si>
  <si>
    <t>Profit Forecast / Profit Guarantee</t>
  </si>
  <si>
    <t>The Group did not issue any profit forecast or profit guarantee.</t>
  </si>
  <si>
    <t>B5.</t>
  </si>
  <si>
    <t>Taxation</t>
  </si>
  <si>
    <t>Current year</t>
  </si>
  <si>
    <t>quarter</t>
  </si>
  <si>
    <t>to-date</t>
  </si>
  <si>
    <t>Under provision in prior year</t>
  </si>
  <si>
    <t>B6.</t>
  </si>
  <si>
    <t>Profit/ (Loss) on the Sale of Unquoted Investments and/or Properties</t>
  </si>
  <si>
    <t>There was no sale of unquoted investment and/or properties for the current financial quarter.</t>
  </si>
  <si>
    <t>B7.</t>
  </si>
  <si>
    <t>Quoted Securities</t>
  </si>
  <si>
    <t>There was no sale of quoted investment for the current financial quarter.</t>
  </si>
  <si>
    <t>B8.</t>
  </si>
  <si>
    <t xml:space="preserve">Status of Corporate Proposals Announced But Not Completed </t>
  </si>
  <si>
    <t xml:space="preserve">There is no corporate proposals previously announced that were not completed as at the date of this announcement. </t>
  </si>
  <si>
    <t>B9.</t>
  </si>
  <si>
    <t xml:space="preserve">Borrowings </t>
  </si>
  <si>
    <t>The Group’s borrowings as at 30 June 2007 are as follows:</t>
  </si>
  <si>
    <t>Secured</t>
  </si>
  <si>
    <t>Unsecured</t>
  </si>
  <si>
    <t>Payable</t>
  </si>
  <si>
    <t>Short term borrowing</t>
  </si>
  <si>
    <t>Within 12 months</t>
  </si>
  <si>
    <t>Hire purchase</t>
  </si>
  <si>
    <t>After 12 months</t>
  </si>
  <si>
    <t>Secured borrowings are collateralized by the following:-</t>
  </si>
  <si>
    <t>-          Legal charge over the subsidiary company’s leasehold property; and</t>
  </si>
  <si>
    <t>-          Corporate guarantee of the Company</t>
  </si>
  <si>
    <t>B10.</t>
  </si>
  <si>
    <t>Off Balance Sheet Financial Instruments</t>
  </si>
  <si>
    <t>Save as disclosed below, there was no material off balance sheet financial instruments for the period under review:</t>
  </si>
  <si>
    <t>·         15,999,200 unexercised Warrants 2003/2013, which were issued pursuant to the Rights Issue with Warrants; and</t>
  </si>
  <si>
    <t xml:space="preserve">·         629,000 unexercised Employees' Shares Options Scheme which will expire on 16 September 2008. </t>
  </si>
  <si>
    <t>B11.</t>
  </si>
  <si>
    <t>Material Litigation</t>
  </si>
  <si>
    <t>Save as disclosed below, the Group is not involved in any other material litigation.</t>
  </si>
  <si>
    <t>B12.</t>
  </si>
  <si>
    <t>Dividend</t>
  </si>
  <si>
    <t>No dividend has been recommended.</t>
  </si>
  <si>
    <t>B13.</t>
  </si>
  <si>
    <t xml:space="preserve">Earnings Per Share </t>
  </si>
  <si>
    <t xml:space="preserve">Basic Earnings Per Share </t>
  </si>
  <si>
    <t xml:space="preserve">Current </t>
  </si>
  <si>
    <t>Quarter ended</t>
  </si>
  <si>
    <t>YTD ended</t>
  </si>
  <si>
    <t>RM’000</t>
  </si>
  <si>
    <t>Net Profit /(Loss) after Minority Interest</t>
  </si>
  <si>
    <t>Weighted average no. of ordinary shares in issue</t>
  </si>
  <si>
    <t>‘000</t>
  </si>
  <si>
    <t>Basic Earnings / (Loss) Per Share (sen)</t>
  </si>
  <si>
    <t>Diluted Earnings Per Share</t>
  </si>
  <si>
    <t xml:space="preserve">Not presented due to the anti-dilutive nature of the potential ordinary shares in issue. </t>
  </si>
  <si>
    <t>B14.</t>
  </si>
  <si>
    <t>The 2nd quarter results has been reviewed by the Company's external auditors, Siva Tan &amp; Co.</t>
  </si>
  <si>
    <t>INTERIM REPORT FOR THE SECOND QUARTER ENDED 30 JUNE 2007</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</si>
  <si>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2006.</t>
  </si>
  <si>
    <t>The group's year to date turnover achieved was higher mainly due to turnover contributed by the latex concentrate trading business, as it has fully ceased the express bus and coach building activity. As at 30th June 2007, the group had recorded a revenue of  RM 34.433 million with a loss of  RM 21,000.</t>
  </si>
  <si>
    <t>The group has moved into new business of trading in latex concentrate from 26 August 2006 which will contribute positively to the group’s earnings. Upon rationalization of the Group’s non profitable business, the Group is embarked on identifying new profitable business to enhance the future earnings of the Group.</t>
  </si>
  <si>
    <t>INTERIM REPORT FOR THE 2ND QUARTER ENDED 30 JUNE 2007</t>
  </si>
  <si>
    <t>UNAUDITED CONDENSED CONSOLIDATED BALANCE SHEET</t>
  </si>
  <si>
    <t>UNAUDITED CONDENSED CONSOLIDATED INCOME STATEMENTS</t>
  </si>
  <si>
    <t xml:space="preserve">Annual Audit Report On Preceding Annual Financial Statement </t>
  </si>
  <si>
    <t>The effective tax rate of the Group for the financial year is lower than the statutory tax rate mainly due to the utilisation of unabsorbed tax losses and unabsorbed capital allowances by some of its subsidiaries.</t>
  </si>
  <si>
    <t>The significant accounting policies and methods of computation adopted by the Group in this interim financial report are consisitent with those of the audited financial statements for the year ended 31 December 2006 except for the adoption of the following new/revised Financial Reporting Standards ("FRS") effective for accounting periods beginning on or after 1 October 2006:</t>
  </si>
  <si>
    <t>The adoption of FRS 124 does not result in significant changes in accounting policies of the Group.  The principal change in accounting policy and its effects resulting from the adoption of the revised FRS 117 are discussed below:</t>
  </si>
  <si>
    <t>There was no material events subsequent to the end of the current quarter ended 30 June 2007 that have not been reflected in the interim financial statements.</t>
  </si>
  <si>
    <t>The Group does not have any capital commitments which are not provided for in the interim financial statements as at 30 June 2007</t>
  </si>
  <si>
    <t xml:space="preserve">The Group’s total revenue for this quarter decreased to RM 12.98 million compared to the preceding quarter of  RM 21.453 million mainly due to decline in trading of latex concentrate. The Group had reported a loss of RM 271,000 for this quarter as compared </t>
  </si>
  <si>
    <t>to a profit of RM 250,000 in preceding quarter.</t>
  </si>
  <si>
    <t>(The Condensed Consolidated Statement of Changes in Equity should be read in conjunction with the Annual Financial Report for the year ended 31st</t>
  </si>
  <si>
    <t xml:space="preserve"> December 2006)</t>
  </si>
  <si>
    <t>The adoption of the revised FRS 117 has resulted in a retropective change in the accounting policy relating to the classification of leases of land and buildings. Leases of land and building are classified as operating and finance leases in the same way as leases of other assets  and the land and buildings elements of a lease of land and buildings are considered seperately for the purposes of lease classfication.  Leasehold land held for own use is now classified as operating lease and where necessary, the minimum lease payments or the up-front payments made are allocated between the land and buildings elements of the lease at the inception of the lease.  The up-front payments made for the leasehold land represents prepaid lease payments and are amortised on a straight line basis over the lease term.</t>
  </si>
  <si>
    <r>
      <t>Effective 1 January 2007, the Group has applied the change in accounting policy in respect of leasehold land held for own use in accordance with the tran</t>
    </r>
    <r>
      <rPr>
        <sz val="10"/>
        <color indexed="10"/>
        <rFont val="Times New Roman"/>
        <family val="1"/>
      </rPr>
      <t>s</t>
    </r>
    <r>
      <rPr>
        <sz val="10"/>
        <rFont val="Times New Roman"/>
        <family val="1"/>
      </rPr>
      <t>itional provisions of FRS 117.  There is no impact on the income statements as the prepaid lease payments continue to be amortised on a straight-line basis over the lease term.</t>
    </r>
  </si>
  <si>
    <t>(i)       Gunung Resources Sdn Bhd (“GRSB”), a wholly owned subsidiary of the Company, was served with a Summons and Statement of Claim on 19 September 2006 by Seal Polymer Industries Berhad (“Plaintiff”) for allegedly failing to refund the sum of deposits of RM928,000 paid by Plaintiff to GRSB together with interest of 8% pursuant to the Sales &amp; Purchase Agreements dated 17 August 2004 that has lapsed. The Company has instructed its solicitor to enter an appearance and to file a defence against the suit. The case which had been fixed for hearing on 28 June 2007 was adjourned to 28 August 2007 of the Plaintiff application for summary judgment.</t>
  </si>
  <si>
    <t>Mr Low Bok Tek is deemed to have substantial shareholding in Latexx Manufacturing Sdn. Bhd. Both Mr Low Bok Tek and Gan Chong Shyan are directors of Latexx Manufacturing Sdn. Bhd.</t>
  </si>
  <si>
    <t>NA per share (Shareholders fund+Negative goodwill)</t>
  </si>
  <si>
    <t>For the quarter ended 30 June 2007, the Group posted revenue of RM12.98  million and pre-tax loss  of RM 271,000 as compared to a revenue of RM2.022 million and a loss of RM171,000 during the same quarter last year, the loss for the same quarter last year was mainly attributable to its express bus operation, Loss this quarter was mainly due to disposal of Fixed Assets amounting to RM 228,000.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</si>
</sst>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00_);_(* \(#,##0.0000\);_(* &quot;-&quot;??_);_(@_)"/>
  </numFmts>
  <fonts count="23">
    <font>
      <sz val="10"/>
      <name val="Arial"/>
      <family val="2"/>
    </font>
    <font>
      <u val="single"/>
      <sz val="10"/>
      <color indexed="36"/>
      <name val="Arial"/>
      <family val="2"/>
    </font>
    <font>
      <u val="single"/>
      <sz val="10"/>
      <color indexed="12"/>
      <name val="Arial"/>
      <family val="2"/>
    </font>
    <font>
      <b/>
      <sz val="12"/>
      <name val="Times New Roman"/>
      <family val="1"/>
    </font>
    <font>
      <sz val="10"/>
      <name val="Times New Roman"/>
      <family val="1"/>
    </font>
    <font>
      <b/>
      <sz val="11"/>
      <name val="Times New Roman"/>
      <family val="1"/>
    </font>
    <font>
      <sz val="11"/>
      <name val="Times New Roman"/>
      <family val="1"/>
    </font>
    <font>
      <sz val="10"/>
      <color indexed="10"/>
      <name val="Times New Roman"/>
      <family val="1"/>
    </font>
    <font>
      <b/>
      <sz val="10"/>
      <name val="Times New Roman"/>
      <family val="1"/>
    </font>
    <font>
      <sz val="10"/>
      <color indexed="12"/>
      <name val="Times New Roman"/>
      <family val="1"/>
    </font>
    <font>
      <sz val="10"/>
      <color indexed="9"/>
      <name val="Times New Roman"/>
      <family val="1"/>
    </font>
    <font>
      <b/>
      <u val="single"/>
      <sz val="10"/>
      <name val="Times New Roman"/>
      <family val="1"/>
    </font>
    <font>
      <b/>
      <sz val="9"/>
      <name val="Times New Roman"/>
      <family val="1"/>
    </font>
    <font>
      <sz val="9"/>
      <name val="Times New Roman"/>
      <family val="1"/>
    </font>
    <font>
      <sz val="9"/>
      <color indexed="10"/>
      <name val="Times New Roman"/>
      <family val="1"/>
    </font>
    <font>
      <b/>
      <sz val="10"/>
      <color indexed="10"/>
      <name val="Times New Roman"/>
      <family val="1"/>
    </font>
    <font>
      <sz val="10"/>
      <color indexed="59"/>
      <name val="Arial"/>
      <family val="2"/>
    </font>
    <font>
      <sz val="12"/>
      <name val="Times New Roman"/>
      <family val="1"/>
    </font>
    <font>
      <sz val="12"/>
      <name val="Arial"/>
      <family val="2"/>
    </font>
    <font>
      <sz val="11"/>
      <name val="Arial"/>
      <family val="2"/>
    </font>
    <font>
      <sz val="10"/>
      <color indexed="59"/>
      <name val="Times New Roman"/>
      <family val="1"/>
    </font>
    <font>
      <i/>
      <sz val="10"/>
      <name val="Times New Roman"/>
      <family val="1"/>
    </font>
    <font>
      <b/>
      <sz val="10"/>
      <color indexed="59"/>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medium"/>
      <top>
        <color indexed="63"/>
      </top>
      <bottom>
        <color indexed="63"/>
      </bottom>
    </border>
    <border>
      <left>
        <color indexed="63"/>
      </left>
      <right style="medium"/>
      <top>
        <color indexed="63"/>
      </top>
      <bottom style="double"/>
    </border>
    <border>
      <left style="thin"/>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59">
    <xf numFmtId="0" fontId="0" fillId="0" borderId="0" xfId="0" applyAlignment="1">
      <alignment/>
    </xf>
    <xf numFmtId="0" fontId="4" fillId="0" borderId="0" xfId="21" applyFont="1">
      <alignment/>
      <protection/>
    </xf>
    <xf numFmtId="0" fontId="6" fillId="0" borderId="1" xfId="21" applyFont="1" applyBorder="1">
      <alignment/>
      <protection/>
    </xf>
    <xf numFmtId="0" fontId="6" fillId="0" borderId="0" xfId="21" applyFont="1" applyBorder="1">
      <alignment/>
      <protection/>
    </xf>
    <xf numFmtId="0" fontId="4" fillId="0" borderId="0" xfId="0" applyFont="1" applyAlignment="1">
      <alignment/>
    </xf>
    <xf numFmtId="0" fontId="6" fillId="0" borderId="0" xfId="21" applyFont="1">
      <alignment/>
      <protection/>
    </xf>
    <xf numFmtId="0" fontId="8" fillId="0" borderId="0" xfId="21" applyFont="1" applyAlignment="1">
      <alignment horizontal="center"/>
      <protection/>
    </xf>
    <xf numFmtId="15" fontId="8" fillId="0" borderId="0" xfId="0" applyNumberFormat="1" applyFont="1" applyAlignment="1" quotePrefix="1">
      <alignment horizontal="center"/>
    </xf>
    <xf numFmtId="0" fontId="8" fillId="0" borderId="0" xfId="21" applyFont="1" applyAlignment="1" quotePrefix="1">
      <alignment horizontal="center"/>
      <protection/>
    </xf>
    <xf numFmtId="15" fontId="8" fillId="0" borderId="0" xfId="21" applyNumberFormat="1" applyFont="1" applyAlignment="1" quotePrefix="1">
      <alignment horizontal="center"/>
      <protection/>
    </xf>
    <xf numFmtId="0" fontId="8" fillId="0" borderId="0" xfId="21" applyFont="1">
      <alignment/>
      <protection/>
    </xf>
    <xf numFmtId="0" fontId="4" fillId="0" borderId="0" xfId="21" applyFont="1" applyBorder="1">
      <alignment/>
      <protection/>
    </xf>
    <xf numFmtId="178" fontId="4" fillId="0" borderId="0" xfId="15" applyNumberFormat="1" applyFont="1" applyFill="1" applyBorder="1" applyAlignment="1">
      <alignment/>
    </xf>
    <xf numFmtId="178" fontId="4" fillId="0" borderId="0" xfId="15" applyNumberFormat="1" applyFont="1" applyAlignment="1">
      <alignment/>
    </xf>
    <xf numFmtId="178" fontId="7" fillId="0" borderId="0" xfId="15" applyNumberFormat="1" applyFont="1" applyBorder="1" applyAlignment="1">
      <alignment/>
    </xf>
    <xf numFmtId="178" fontId="4" fillId="0" borderId="0" xfId="15" applyNumberFormat="1" applyFont="1" applyBorder="1" applyAlignment="1">
      <alignment/>
    </xf>
    <xf numFmtId="39" fontId="4" fillId="0" borderId="0" xfId="21" applyNumberFormat="1" applyFont="1">
      <alignment/>
      <protection/>
    </xf>
    <xf numFmtId="178" fontId="4" fillId="0" borderId="2" xfId="15" applyNumberFormat="1" applyFont="1" applyBorder="1" applyAlignment="1">
      <alignment/>
    </xf>
    <xf numFmtId="178" fontId="4" fillId="0" borderId="3" xfId="15" applyNumberFormat="1" applyFont="1" applyBorder="1" applyAlignment="1">
      <alignment/>
    </xf>
    <xf numFmtId="43" fontId="4" fillId="0" borderId="0" xfId="15" applyFont="1" applyBorder="1" applyAlignment="1">
      <alignment/>
    </xf>
    <xf numFmtId="178" fontId="4" fillId="0" borderId="4" xfId="15" applyNumberFormat="1" applyFont="1" applyBorder="1" applyAlignment="1">
      <alignment/>
    </xf>
    <xf numFmtId="178" fontId="4" fillId="0" borderId="5" xfId="15" applyNumberFormat="1" applyFont="1" applyBorder="1" applyAlignment="1">
      <alignment/>
    </xf>
    <xf numFmtId="178" fontId="4" fillId="0" borderId="3" xfId="15" applyNumberFormat="1" applyFont="1" applyBorder="1" applyAlignment="1">
      <alignment/>
    </xf>
    <xf numFmtId="178" fontId="9" fillId="0" borderId="0" xfId="15" applyNumberFormat="1" applyFont="1" applyBorder="1" applyAlignment="1" quotePrefix="1">
      <alignment horizontal="right"/>
    </xf>
    <xf numFmtId="178" fontId="7" fillId="0" borderId="0" xfId="15" applyNumberFormat="1" applyFont="1" applyBorder="1" applyAlignment="1" quotePrefix="1">
      <alignment horizontal="right"/>
    </xf>
    <xf numFmtId="178" fontId="4" fillId="0" borderId="6" xfId="15" applyNumberFormat="1" applyFont="1" applyBorder="1" applyAlignment="1">
      <alignment/>
    </xf>
    <xf numFmtId="178" fontId="9" fillId="0" borderId="0" xfId="15" applyNumberFormat="1" applyFont="1" applyFill="1" applyBorder="1" applyAlignment="1">
      <alignment/>
    </xf>
    <xf numFmtId="178" fontId="9" fillId="0" borderId="0" xfId="15" applyNumberFormat="1" applyFont="1" applyFill="1" applyBorder="1" applyAlignment="1" quotePrefix="1">
      <alignment horizontal="right"/>
    </xf>
    <xf numFmtId="178" fontId="4" fillId="0" borderId="7" xfId="15" applyNumberFormat="1" applyFont="1" applyBorder="1" applyAlignment="1">
      <alignment/>
    </xf>
    <xf numFmtId="178" fontId="7" fillId="0" borderId="0" xfId="15" applyNumberFormat="1" applyFont="1" applyFill="1" applyBorder="1" applyAlignment="1">
      <alignment/>
    </xf>
    <xf numFmtId="178" fontId="7" fillId="0" borderId="0" xfId="15" applyNumberFormat="1" applyFont="1" applyAlignment="1">
      <alignment/>
    </xf>
    <xf numFmtId="178" fontId="4" fillId="0" borderId="0" xfId="15" applyNumberFormat="1" applyFont="1" applyFill="1" applyAlignment="1">
      <alignment/>
    </xf>
    <xf numFmtId="178" fontId="4" fillId="0" borderId="7" xfId="15" applyNumberFormat="1" applyFont="1" applyBorder="1" applyAlignment="1" quotePrefix="1">
      <alignment horizontal="right"/>
    </xf>
    <xf numFmtId="0" fontId="4" fillId="0" borderId="8" xfId="21" applyFont="1" applyBorder="1">
      <alignment/>
      <protection/>
    </xf>
    <xf numFmtId="0" fontId="4" fillId="0" borderId="9" xfId="21" applyFont="1" applyBorder="1">
      <alignment/>
      <protection/>
    </xf>
    <xf numFmtId="178" fontId="4" fillId="0" borderId="9" xfId="15" applyNumberFormat="1" applyFont="1" applyBorder="1" applyAlignment="1">
      <alignment/>
    </xf>
    <xf numFmtId="178" fontId="4" fillId="0" borderId="10" xfId="15" applyNumberFormat="1" applyFont="1" applyBorder="1" applyAlignment="1">
      <alignment/>
    </xf>
    <xf numFmtId="0" fontId="4" fillId="0" borderId="11" xfId="21" applyFont="1" applyBorder="1">
      <alignment/>
      <protection/>
    </xf>
    <xf numFmtId="178" fontId="4" fillId="0" borderId="12" xfId="15" applyNumberFormat="1" applyFont="1" applyBorder="1" applyAlignment="1">
      <alignment/>
    </xf>
    <xf numFmtId="0" fontId="4" fillId="0" borderId="13" xfId="21" applyFont="1" applyBorder="1">
      <alignment/>
      <protection/>
    </xf>
    <xf numFmtId="0" fontId="4" fillId="0" borderId="7" xfId="21" applyFont="1" applyBorder="1">
      <alignment/>
      <protection/>
    </xf>
    <xf numFmtId="179" fontId="4" fillId="0" borderId="7" xfId="15" applyNumberFormat="1" applyFont="1" applyBorder="1" applyAlignment="1">
      <alignment/>
    </xf>
    <xf numFmtId="179" fontId="4" fillId="0" borderId="14" xfId="15" applyNumberFormat="1" applyFont="1" applyBorder="1" applyAlignment="1">
      <alignment/>
    </xf>
    <xf numFmtId="0" fontId="4" fillId="0" borderId="1" xfId="21" applyFont="1" applyBorder="1">
      <alignment/>
      <protection/>
    </xf>
    <xf numFmtId="0" fontId="8" fillId="0" borderId="0" xfId="21" applyFont="1" applyAlignment="1">
      <alignment horizontal="left"/>
      <protection/>
    </xf>
    <xf numFmtId="15" fontId="8" fillId="0" borderId="0" xfId="0" applyNumberFormat="1" applyFont="1" applyAlignment="1">
      <alignment horizontal="center"/>
    </xf>
    <xf numFmtId="0" fontId="8" fillId="0" borderId="0" xfId="0" applyFont="1" applyAlignment="1" quotePrefix="1">
      <alignment horizontal="center"/>
    </xf>
    <xf numFmtId="37" fontId="4" fillId="0" borderId="0" xfId="21" applyNumberFormat="1" applyFont="1">
      <alignment/>
      <protection/>
    </xf>
    <xf numFmtId="3" fontId="4" fillId="0" borderId="0" xfId="21" applyNumberFormat="1" applyFont="1">
      <alignment/>
      <protection/>
    </xf>
    <xf numFmtId="37" fontId="4" fillId="0" borderId="7" xfId="21" applyNumberFormat="1" applyFont="1" applyFill="1" applyBorder="1">
      <alignment/>
      <protection/>
    </xf>
    <xf numFmtId="0" fontId="8" fillId="0" borderId="0" xfId="21" applyFont="1" applyBorder="1">
      <alignment/>
      <protection/>
    </xf>
    <xf numFmtId="178" fontId="4" fillId="0" borderId="7" xfId="15" applyNumberFormat="1" applyFont="1" applyFill="1" applyBorder="1" applyAlignment="1">
      <alignment/>
    </xf>
    <xf numFmtId="178" fontId="4" fillId="0" borderId="0" xfId="15" applyNumberFormat="1" applyFont="1" applyAlignment="1" quotePrefix="1">
      <alignment horizontal="right"/>
    </xf>
    <xf numFmtId="178" fontId="4" fillId="0" borderId="0" xfId="15" applyNumberFormat="1" applyFont="1" applyFill="1" applyAlignment="1" quotePrefix="1">
      <alignment horizontal="right"/>
    </xf>
    <xf numFmtId="0" fontId="4" fillId="0" borderId="0" xfId="21" applyFont="1" applyAlignment="1">
      <alignment horizontal="right"/>
      <protection/>
    </xf>
    <xf numFmtId="39" fontId="4" fillId="0" borderId="0" xfId="21" applyNumberFormat="1" applyFont="1" applyAlignment="1">
      <alignment horizontal="right"/>
      <protection/>
    </xf>
    <xf numFmtId="178" fontId="4" fillId="0" borderId="0" xfId="15" applyNumberFormat="1" applyFont="1" applyFill="1" applyAlignment="1">
      <alignment horizontal="right"/>
    </xf>
    <xf numFmtId="43" fontId="4" fillId="0" borderId="7" xfId="15" applyFont="1" applyBorder="1" applyAlignment="1">
      <alignment/>
    </xf>
    <xf numFmtId="0" fontId="4" fillId="0" borderId="0" xfId="21" applyFont="1" applyBorder="1" applyAlignment="1">
      <alignment horizontal="right"/>
      <protection/>
    </xf>
    <xf numFmtId="39" fontId="4" fillId="0" borderId="0" xfId="21" applyNumberFormat="1" applyFont="1" applyBorder="1" applyAlignment="1">
      <alignment horizontal="right"/>
      <protection/>
    </xf>
    <xf numFmtId="178" fontId="4" fillId="0" borderId="0" xfId="15" applyNumberFormat="1" applyFont="1" applyFill="1" applyBorder="1" applyAlignment="1">
      <alignment horizontal="right"/>
    </xf>
    <xf numFmtId="178" fontId="4" fillId="0" borderId="0" xfId="15" applyNumberFormat="1" applyFont="1" applyBorder="1" applyAlignment="1" quotePrefix="1">
      <alignment horizontal="right"/>
    </xf>
    <xf numFmtId="178" fontId="4" fillId="0" borderId="0" xfId="15" applyNumberFormat="1" applyFont="1" applyFill="1" applyBorder="1" applyAlignment="1" quotePrefix="1">
      <alignment horizontal="right"/>
    </xf>
    <xf numFmtId="37" fontId="4" fillId="0" borderId="7" xfId="21" applyNumberFormat="1" applyFont="1" applyBorder="1">
      <alignment/>
      <protection/>
    </xf>
    <xf numFmtId="39" fontId="4" fillId="0" borderId="7" xfId="15" applyNumberFormat="1" applyFont="1" applyBorder="1" applyAlignment="1" quotePrefix="1">
      <alignment horizontal="right"/>
    </xf>
    <xf numFmtId="178" fontId="4" fillId="0" borderId="7" xfId="15" applyNumberFormat="1" applyFont="1" applyFill="1" applyBorder="1" applyAlignment="1" quotePrefix="1">
      <alignment horizontal="right"/>
    </xf>
    <xf numFmtId="0" fontId="8" fillId="0" borderId="0" xfId="0" applyFont="1" applyAlignment="1">
      <alignment/>
    </xf>
    <xf numFmtId="37" fontId="4" fillId="0" borderId="0" xfId="0" applyNumberFormat="1" applyFont="1" applyAlignment="1">
      <alignment/>
    </xf>
    <xf numFmtId="37" fontId="4" fillId="0" borderId="0" xfId="15" applyNumberFormat="1" applyFont="1" applyBorder="1" applyAlignment="1" quotePrefix="1">
      <alignment horizontal="right"/>
    </xf>
    <xf numFmtId="39" fontId="4" fillId="0" borderId="0" xfId="15" applyNumberFormat="1" applyFont="1" applyBorder="1" applyAlignment="1" quotePrefix="1">
      <alignment horizontal="right"/>
    </xf>
    <xf numFmtId="43" fontId="4" fillId="0" borderId="0" xfId="15" applyFont="1" applyAlignment="1">
      <alignment/>
    </xf>
    <xf numFmtId="0" fontId="4" fillId="0" borderId="7" xfId="21" applyFont="1" applyBorder="1" applyAlignment="1">
      <alignment horizontal="right"/>
      <protection/>
    </xf>
    <xf numFmtId="39" fontId="4" fillId="0" borderId="7" xfId="21" applyNumberFormat="1" applyFont="1" applyBorder="1" applyAlignment="1">
      <alignment horizontal="right"/>
      <protection/>
    </xf>
    <xf numFmtId="0" fontId="8" fillId="0" borderId="0" xfId="21" applyFont="1" applyAlignment="1">
      <alignment horizontal="right"/>
      <protection/>
    </xf>
    <xf numFmtId="0" fontId="8" fillId="0" borderId="0" xfId="21" applyFont="1" applyBorder="1" applyAlignment="1">
      <alignment horizontal="right"/>
      <protection/>
    </xf>
    <xf numFmtId="37" fontId="8" fillId="0" borderId="0" xfId="21" applyNumberFormat="1" applyFont="1" applyBorder="1">
      <alignment/>
      <protection/>
    </xf>
    <xf numFmtId="0" fontId="4" fillId="0" borderId="0" xfId="21" applyFont="1" quotePrefix="1">
      <alignment/>
      <protection/>
    </xf>
    <xf numFmtId="39" fontId="4" fillId="0" borderId="0" xfId="21" applyNumberFormat="1" applyFont="1" quotePrefix="1">
      <alignment/>
      <protection/>
    </xf>
    <xf numFmtId="43" fontId="4" fillId="0" borderId="0" xfId="15" applyNumberFormat="1" applyFont="1" applyAlignment="1" quotePrefix="1">
      <alignment horizontal="right"/>
    </xf>
    <xf numFmtId="43" fontId="4" fillId="0" borderId="0" xfId="15" applyNumberFormat="1" applyFont="1" applyAlignment="1">
      <alignment/>
    </xf>
    <xf numFmtId="43" fontId="4" fillId="0" borderId="0" xfId="15" applyNumberFormat="1" applyFont="1" applyAlignment="1">
      <alignment horizontal="right"/>
    </xf>
    <xf numFmtId="37" fontId="4" fillId="0" borderId="0" xfId="21" applyNumberFormat="1" applyFont="1" quotePrefix="1">
      <alignment/>
      <protection/>
    </xf>
    <xf numFmtId="178" fontId="8" fillId="0" borderId="0" xfId="15" applyNumberFormat="1" applyFont="1" applyFill="1" applyAlignment="1">
      <alignment horizontal="right"/>
    </xf>
    <xf numFmtId="178" fontId="8" fillId="0" borderId="0" xfId="15" applyNumberFormat="1" applyFont="1" applyFill="1" applyAlignment="1">
      <alignment/>
    </xf>
    <xf numFmtId="178" fontId="8" fillId="0" borderId="0" xfId="15" applyNumberFormat="1" applyFont="1" applyFill="1" applyBorder="1" applyAlignment="1">
      <alignment horizontal="right"/>
    </xf>
    <xf numFmtId="178" fontId="8" fillId="0" borderId="0" xfId="15" applyNumberFormat="1" applyFont="1" applyFill="1" applyBorder="1" applyAlignment="1">
      <alignment/>
    </xf>
    <xf numFmtId="0" fontId="4" fillId="0" borderId="0" xfId="21" applyFont="1" applyAlignment="1" quotePrefix="1">
      <alignment horizontal="left"/>
      <protection/>
    </xf>
    <xf numFmtId="43" fontId="4" fillId="0" borderId="0" xfId="15" applyFont="1" applyAlignment="1" quotePrefix="1">
      <alignment horizontal="left"/>
    </xf>
    <xf numFmtId="43" fontId="8" fillId="0" borderId="0" xfId="15" applyFont="1" applyAlignment="1">
      <alignment/>
    </xf>
    <xf numFmtId="0" fontId="4" fillId="0" borderId="0" xfId="22" applyFont="1">
      <alignment/>
      <protection/>
    </xf>
    <xf numFmtId="0" fontId="6" fillId="0" borderId="1" xfId="22" applyFont="1" applyBorder="1">
      <alignment/>
      <protection/>
    </xf>
    <xf numFmtId="0" fontId="6" fillId="0" borderId="0" xfId="22" applyFont="1" applyBorder="1">
      <alignment/>
      <protection/>
    </xf>
    <xf numFmtId="0" fontId="6" fillId="0" borderId="0" xfId="22" applyFont="1">
      <alignment/>
      <protection/>
    </xf>
    <xf numFmtId="37" fontId="4" fillId="0" borderId="0" xfId="22" applyNumberFormat="1" applyFont="1">
      <alignment/>
      <protection/>
    </xf>
    <xf numFmtId="0" fontId="5" fillId="0" borderId="0" xfId="22" applyFont="1">
      <alignment/>
      <protection/>
    </xf>
    <xf numFmtId="0" fontId="8" fillId="0" borderId="0" xfId="22" applyFont="1" applyAlignment="1">
      <alignment horizontal="center"/>
      <protection/>
    </xf>
    <xf numFmtId="0" fontId="8" fillId="0" borderId="0" xfId="22" applyFont="1" applyAlignment="1" quotePrefix="1">
      <alignment horizontal="center"/>
      <protection/>
    </xf>
    <xf numFmtId="37" fontId="8" fillId="0" borderId="0" xfId="22" applyNumberFormat="1" applyFont="1" applyAlignment="1">
      <alignment horizontal="center"/>
      <protection/>
    </xf>
    <xf numFmtId="0" fontId="8" fillId="0" borderId="0" xfId="22" applyFont="1" applyBorder="1" applyAlignment="1">
      <alignment horizontal="center"/>
      <protection/>
    </xf>
    <xf numFmtId="41" fontId="4" fillId="0" borderId="0" xfId="22" applyNumberFormat="1" applyFont="1" applyBorder="1">
      <alignment/>
      <protection/>
    </xf>
    <xf numFmtId="41" fontId="4" fillId="0" borderId="0" xfId="22" applyNumberFormat="1" applyFont="1">
      <alignment/>
      <protection/>
    </xf>
    <xf numFmtId="0" fontId="4" fillId="0" borderId="0" xfId="22" applyFont="1" applyBorder="1">
      <alignment/>
      <protection/>
    </xf>
    <xf numFmtId="0" fontId="8" fillId="0" borderId="0" xfId="22" applyFont="1">
      <alignment/>
      <protection/>
    </xf>
    <xf numFmtId="37" fontId="8" fillId="0" borderId="0" xfId="22" applyNumberFormat="1" applyFont="1" applyBorder="1" applyAlignment="1">
      <alignment horizontal="center"/>
      <protection/>
    </xf>
    <xf numFmtId="43" fontId="7" fillId="0" borderId="0" xfId="15" applyFont="1" applyBorder="1" applyAlignment="1">
      <alignment/>
    </xf>
    <xf numFmtId="37" fontId="4" fillId="0" borderId="0" xfId="22" applyNumberFormat="1" applyFont="1" applyBorder="1">
      <alignment/>
      <protection/>
    </xf>
    <xf numFmtId="37" fontId="7" fillId="0" borderId="0" xfId="22" applyNumberFormat="1" applyFont="1" applyBorder="1">
      <alignment/>
      <protection/>
    </xf>
    <xf numFmtId="0" fontId="10" fillId="0" borderId="0" xfId="22" applyFont="1" applyBorder="1">
      <alignment/>
      <protection/>
    </xf>
    <xf numFmtId="37" fontId="4" fillId="0" borderId="6" xfId="22" applyNumberFormat="1" applyFont="1" applyBorder="1">
      <alignment/>
      <protection/>
    </xf>
    <xf numFmtId="43" fontId="4" fillId="0" borderId="6" xfId="15" applyFont="1" applyBorder="1" applyAlignment="1">
      <alignment/>
    </xf>
    <xf numFmtId="43" fontId="10" fillId="0" borderId="0" xfId="15" applyFont="1" applyBorder="1" applyAlignment="1">
      <alignment/>
    </xf>
    <xf numFmtId="43" fontId="10" fillId="0" borderId="0" xfId="22" applyNumberFormat="1" applyFont="1" applyBorder="1">
      <alignment/>
      <protection/>
    </xf>
    <xf numFmtId="0" fontId="8" fillId="0" borderId="0" xfId="22" applyFont="1" applyBorder="1">
      <alignment/>
      <protection/>
    </xf>
    <xf numFmtId="1" fontId="4" fillId="0" borderId="0" xfId="22" applyNumberFormat="1" applyFont="1" applyBorder="1">
      <alignment/>
      <protection/>
    </xf>
    <xf numFmtId="178" fontId="4" fillId="0" borderId="0" xfId="15" applyNumberFormat="1" applyFont="1" applyAlignment="1">
      <alignment horizontal="center"/>
    </xf>
    <xf numFmtId="178" fontId="8" fillId="0" borderId="0" xfId="15" applyNumberFormat="1" applyFont="1" applyBorder="1" applyAlignment="1">
      <alignment horizontal="center"/>
    </xf>
    <xf numFmtId="178" fontId="7" fillId="0" borderId="0" xfId="15" applyNumberFormat="1" applyFont="1" applyBorder="1" applyAlignment="1">
      <alignment horizontal="center"/>
    </xf>
    <xf numFmtId="178" fontId="4" fillId="0" borderId="0" xfId="15" applyNumberFormat="1" applyFont="1" applyBorder="1" applyAlignment="1">
      <alignment horizontal="center"/>
    </xf>
    <xf numFmtId="178" fontId="4" fillId="0" borderId="6" xfId="15" applyNumberFormat="1" applyFont="1" applyBorder="1" applyAlignment="1">
      <alignment horizontal="center"/>
    </xf>
    <xf numFmtId="0" fontId="11" fillId="0" borderId="0" xfId="21" applyFont="1">
      <alignment/>
      <protection/>
    </xf>
    <xf numFmtId="0" fontId="8" fillId="0" borderId="0" xfId="21" applyFont="1" applyBorder="1" applyAlignment="1">
      <alignment horizontal="center"/>
      <protection/>
    </xf>
    <xf numFmtId="0" fontId="4" fillId="0" borderId="0" xfId="21" applyFont="1" applyBorder="1" applyAlignment="1">
      <alignment horizontal="center"/>
      <protection/>
    </xf>
    <xf numFmtId="178" fontId="4" fillId="0" borderId="7" xfId="15" applyNumberFormat="1" applyFont="1" applyBorder="1" applyAlignment="1">
      <alignment horizontal="center"/>
    </xf>
    <xf numFmtId="0" fontId="4" fillId="0" borderId="0" xfId="21" applyFont="1" applyBorder="1" applyAlignment="1" quotePrefix="1">
      <alignment horizontal="left"/>
      <protection/>
    </xf>
    <xf numFmtId="178" fontId="4" fillId="0" borderId="0" xfId="21" applyNumberFormat="1" applyFont="1" applyBorder="1">
      <alignment/>
      <protection/>
    </xf>
    <xf numFmtId="0" fontId="13" fillId="0" borderId="0" xfId="0" applyFont="1" applyAlignment="1">
      <alignment/>
    </xf>
    <xf numFmtId="0" fontId="12" fillId="0" borderId="0" xfId="0" applyFont="1" applyAlignment="1">
      <alignment horizontal="left"/>
    </xf>
    <xf numFmtId="0" fontId="13" fillId="0" borderId="0" xfId="0" applyFont="1" applyAlignment="1">
      <alignment horizontal="left"/>
    </xf>
    <xf numFmtId="37" fontId="4" fillId="0" borderId="7" xfId="15" applyNumberFormat="1" applyFont="1" applyBorder="1" applyAlignment="1" quotePrefix="1">
      <alignment horizontal="right"/>
    </xf>
    <xf numFmtId="37" fontId="4" fillId="0" borderId="0" xfId="15" applyNumberFormat="1" applyFont="1" applyAlignment="1" quotePrefix="1">
      <alignment horizontal="right"/>
    </xf>
    <xf numFmtId="43" fontId="4" fillId="0" borderId="0" xfId="15" applyFont="1" applyBorder="1" applyAlignment="1" quotePrefix="1">
      <alignment horizontal="right"/>
    </xf>
    <xf numFmtId="37" fontId="4" fillId="0" borderId="6" xfId="21" applyNumberFormat="1" applyFont="1" applyBorder="1">
      <alignment/>
      <protection/>
    </xf>
    <xf numFmtId="178" fontId="8" fillId="0" borderId="0" xfId="15" applyNumberFormat="1" applyFont="1" applyBorder="1" applyAlignment="1">
      <alignment/>
    </xf>
    <xf numFmtId="178" fontId="4" fillId="0" borderId="15" xfId="15" applyNumberFormat="1" applyFont="1" applyBorder="1" applyAlignment="1" quotePrefix="1">
      <alignment horizontal="right"/>
    </xf>
    <xf numFmtId="37" fontId="4" fillId="0" borderId="15" xfId="15" applyNumberFormat="1" applyFont="1" applyBorder="1" applyAlignment="1" quotePrefix="1">
      <alignment horizontal="right"/>
    </xf>
    <xf numFmtId="178" fontId="4" fillId="0" borderId="9" xfId="15" applyNumberFormat="1" applyFont="1" applyBorder="1" applyAlignment="1">
      <alignment horizontal="center"/>
    </xf>
    <xf numFmtId="15" fontId="15" fillId="0" borderId="0" xfId="0" applyNumberFormat="1" applyFont="1" applyBorder="1" applyAlignment="1">
      <alignment horizontal="left"/>
    </xf>
    <xf numFmtId="0" fontId="14" fillId="0" borderId="0" xfId="0" applyFont="1" applyAlignment="1">
      <alignment/>
    </xf>
    <xf numFmtId="0" fontId="7" fillId="0" borderId="0" xfId="21" applyFont="1" applyBorder="1">
      <alignment/>
      <protection/>
    </xf>
    <xf numFmtId="0" fontId="0" fillId="0" borderId="0" xfId="0" applyAlignment="1">
      <alignment/>
    </xf>
    <xf numFmtId="15" fontId="8" fillId="0" borderId="0" xfId="0" applyNumberFormat="1" applyFont="1" applyAlignment="1">
      <alignment horizontal="right"/>
    </xf>
    <xf numFmtId="0" fontId="8" fillId="0" borderId="0" xfId="0" applyFont="1" applyAlignment="1" quotePrefix="1">
      <alignment horizontal="right"/>
    </xf>
    <xf numFmtId="15" fontId="8" fillId="0" borderId="0" xfId="0" applyNumberFormat="1" applyFont="1" applyAlignment="1" quotePrefix="1">
      <alignment horizontal="right"/>
    </xf>
    <xf numFmtId="15" fontId="8" fillId="0" borderId="0" xfId="22" applyNumberFormat="1" applyFont="1" applyBorder="1" applyAlignment="1">
      <alignment horizontal="right"/>
      <protection/>
    </xf>
    <xf numFmtId="0" fontId="8" fillId="0" borderId="0" xfId="22" applyFont="1" applyBorder="1" applyAlignment="1">
      <alignment horizontal="right"/>
      <protection/>
    </xf>
    <xf numFmtId="0" fontId="8" fillId="0" borderId="0" xfId="22" applyFont="1" applyAlignment="1">
      <alignment horizontal="right"/>
      <protection/>
    </xf>
    <xf numFmtId="0" fontId="8" fillId="0" borderId="0" xfId="22" applyFont="1" applyBorder="1" applyAlignment="1" quotePrefix="1">
      <alignment horizontal="right"/>
      <protection/>
    </xf>
    <xf numFmtId="37" fontId="8" fillId="0" borderId="0" xfId="22" applyNumberFormat="1" applyFont="1" applyAlignment="1">
      <alignment horizontal="right"/>
      <protection/>
    </xf>
    <xf numFmtId="41" fontId="8" fillId="0" borderId="0" xfId="22" applyNumberFormat="1" applyFont="1" applyBorder="1" applyAlignment="1">
      <alignment horizontal="right"/>
      <protection/>
    </xf>
    <xf numFmtId="41" fontId="8" fillId="0" borderId="0" xfId="22" applyNumberFormat="1" applyFont="1" applyAlignment="1">
      <alignment horizontal="right"/>
      <protection/>
    </xf>
    <xf numFmtId="0" fontId="4" fillId="0" borderId="0" xfId="22" applyFont="1" applyAlignment="1">
      <alignment horizontal="right"/>
      <protection/>
    </xf>
    <xf numFmtId="37" fontId="4" fillId="0" borderId="0" xfId="22" applyNumberFormat="1" applyFont="1" applyAlignment="1">
      <alignment horizontal="right"/>
      <protection/>
    </xf>
    <xf numFmtId="15" fontId="8" fillId="0" borderId="0" xfId="0" applyNumberFormat="1" applyFont="1" applyBorder="1" applyAlignment="1" quotePrefix="1">
      <alignment horizontal="right"/>
    </xf>
    <xf numFmtId="0" fontId="8" fillId="0" borderId="0" xfId="0" applyFont="1" applyBorder="1" applyAlignment="1">
      <alignment horizontal="right"/>
    </xf>
    <xf numFmtId="15" fontId="8" fillId="0" borderId="0" xfId="0" applyNumberFormat="1" applyFont="1" applyBorder="1" applyAlignment="1">
      <alignment horizontal="right"/>
    </xf>
    <xf numFmtId="15" fontId="15" fillId="0" borderId="0" xfId="0" applyNumberFormat="1" applyFont="1" applyBorder="1" applyAlignment="1">
      <alignment horizontal="right"/>
    </xf>
    <xf numFmtId="0" fontId="20" fillId="0" borderId="0" xfId="0" applyFont="1" applyAlignment="1">
      <alignment horizontal="justify" vertical="justify"/>
    </xf>
    <xf numFmtId="0" fontId="8" fillId="0" borderId="0" xfId="0" applyFont="1" applyAlignment="1">
      <alignment horizontal="left"/>
    </xf>
    <xf numFmtId="0" fontId="4" fillId="0" borderId="0" xfId="0" applyFont="1" applyAlignment="1">
      <alignment horizontal="left"/>
    </xf>
    <xf numFmtId="0" fontId="8" fillId="0" borderId="0" xfId="0" applyFont="1" applyFill="1" applyAlignment="1">
      <alignment horizontal="left"/>
    </xf>
    <xf numFmtId="0" fontId="4" fillId="0" borderId="0" xfId="0" applyFont="1" applyAlignment="1" quotePrefix="1">
      <alignment horizontal="left"/>
    </xf>
    <xf numFmtId="0" fontId="4" fillId="0" borderId="0" xfId="0" applyFont="1" applyAlignment="1">
      <alignment horizontal="center"/>
    </xf>
    <xf numFmtId="178" fontId="4" fillId="0" borderId="0" xfId="15" applyNumberFormat="1" applyFont="1" applyAlignment="1">
      <alignment horizontal="left"/>
    </xf>
    <xf numFmtId="43" fontId="4" fillId="0" borderId="0" xfId="15" applyFont="1" applyAlignment="1">
      <alignment horizontal="left"/>
    </xf>
    <xf numFmtId="178" fontId="4" fillId="0" borderId="15" xfId="15" applyNumberFormat="1" applyFont="1" applyBorder="1" applyAlignment="1">
      <alignment/>
    </xf>
    <xf numFmtId="0" fontId="0" fillId="0" borderId="0" xfId="0" applyFont="1" applyAlignment="1">
      <alignment horizontal="justify" vertical="justify"/>
    </xf>
    <xf numFmtId="0" fontId="4" fillId="0" borderId="0" xfId="0" applyFont="1" applyAlignment="1">
      <alignment horizontal="left" vertical="justify"/>
    </xf>
    <xf numFmtId="0" fontId="4" fillId="0" borderId="0" xfId="0" applyFont="1" applyFill="1" applyAlignment="1">
      <alignment horizontal="left"/>
    </xf>
    <xf numFmtId="0" fontId="4" fillId="0" borderId="0" xfId="0" applyFont="1" applyFill="1" applyAlignment="1">
      <alignment/>
    </xf>
    <xf numFmtId="0" fontId="15" fillId="0" borderId="0" xfId="0" applyFont="1" applyAlignment="1">
      <alignment horizontal="left"/>
    </xf>
    <xf numFmtId="0" fontId="4" fillId="0" borderId="6" xfId="0" applyFont="1" applyBorder="1" applyAlignment="1">
      <alignment/>
    </xf>
    <xf numFmtId="0" fontId="4" fillId="0" borderId="0" xfId="0" applyFont="1" applyAlignment="1">
      <alignment horizontal="left" indent="4"/>
    </xf>
    <xf numFmtId="0" fontId="4" fillId="0" borderId="8" xfId="0" applyFont="1" applyBorder="1" applyAlignment="1">
      <alignment horizontal="left" vertical="top" wrapText="1"/>
    </xf>
    <xf numFmtId="0" fontId="6" fillId="0" borderId="0" xfId="22" applyFont="1" applyAlignment="1">
      <alignment horizontal="center"/>
      <protection/>
    </xf>
    <xf numFmtId="0" fontId="4" fillId="0" borderId="0" xfId="0" applyFont="1" applyAlignment="1">
      <alignment horizontal="justify" vertical="top"/>
    </xf>
    <xf numFmtId="0" fontId="4" fillId="0" borderId="9" xfId="0" applyFont="1" applyBorder="1" applyAlignment="1">
      <alignment/>
    </xf>
    <xf numFmtId="0" fontId="8" fillId="0" borderId="9"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11" fillId="0" borderId="11" xfId="0" applyFont="1" applyBorder="1" applyAlignment="1">
      <alignment horizontal="left" vertical="top" wrapText="1"/>
    </xf>
    <xf numFmtId="178" fontId="4" fillId="0" borderId="0" xfId="15" applyNumberFormat="1" applyFont="1" applyBorder="1" applyAlignment="1">
      <alignment horizontal="left" vertical="top" wrapText="1"/>
    </xf>
    <xf numFmtId="178" fontId="4" fillId="0" borderId="12" xfId="15" applyNumberFormat="1" applyFont="1" applyBorder="1" applyAlignment="1">
      <alignment horizontal="left" vertical="top" wrapText="1"/>
    </xf>
    <xf numFmtId="178" fontId="4" fillId="0" borderId="15" xfId="15" applyNumberFormat="1" applyFont="1" applyBorder="1" applyAlignment="1">
      <alignment horizontal="left" vertical="top" wrapText="1"/>
    </xf>
    <xf numFmtId="178" fontId="4" fillId="0" borderId="17" xfId="15" applyNumberFormat="1" applyFont="1" applyBorder="1" applyAlignment="1">
      <alignment horizontal="left" vertical="top" wrapText="1"/>
    </xf>
    <xf numFmtId="0" fontId="4" fillId="0" borderId="13" xfId="0" applyFont="1" applyBorder="1" applyAlignment="1">
      <alignment horizontal="left" vertical="top" wrapText="1"/>
    </xf>
    <xf numFmtId="0" fontId="4" fillId="0" borderId="7" xfId="0" applyFont="1" applyBorder="1" applyAlignment="1">
      <alignment/>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xf>
    <xf numFmtId="0" fontId="4" fillId="0" borderId="16" xfId="0" applyFont="1" applyBorder="1" applyAlignment="1">
      <alignment/>
    </xf>
    <xf numFmtId="0" fontId="4" fillId="0" borderId="11" xfId="0" applyFont="1" applyBorder="1" applyAlignment="1">
      <alignment/>
    </xf>
    <xf numFmtId="0" fontId="8" fillId="0" borderId="0" xfId="0" applyFont="1" applyBorder="1" applyAlignment="1">
      <alignment horizontal="left" vertical="top" wrapText="1"/>
    </xf>
    <xf numFmtId="0" fontId="4" fillId="0" borderId="12" xfId="0" applyFont="1" applyBorder="1" applyAlignment="1">
      <alignment/>
    </xf>
    <xf numFmtId="0" fontId="4" fillId="0" borderId="3" xfId="0" applyFont="1" applyBorder="1" applyAlignment="1">
      <alignment horizontal="left"/>
    </xf>
    <xf numFmtId="0" fontId="4" fillId="0" borderId="4" xfId="0" applyFont="1" applyBorder="1" applyAlignment="1">
      <alignment horizontal="left"/>
    </xf>
    <xf numFmtId="0" fontId="3" fillId="0" borderId="0" xfId="22" applyFont="1" applyAlignment="1">
      <alignment horizontal="center"/>
      <protection/>
    </xf>
    <xf numFmtId="0" fontId="4" fillId="0" borderId="18" xfId="0" applyFont="1" applyBorder="1" applyAlignment="1">
      <alignment horizontal="left" vertical="top" wrapText="1"/>
    </xf>
    <xf numFmtId="43" fontId="4" fillId="0" borderId="19" xfId="15" applyFont="1" applyBorder="1" applyAlignment="1">
      <alignment horizontal="center" vertical="top" wrapText="1"/>
    </xf>
    <xf numFmtId="15" fontId="22" fillId="0" borderId="0" xfId="0" applyNumberFormat="1" applyFont="1" applyAlignment="1">
      <alignment horizontal="left"/>
    </xf>
    <xf numFmtId="0" fontId="4" fillId="0" borderId="0" xfId="0" applyFont="1" applyAlignment="1">
      <alignment horizontal="right"/>
    </xf>
    <xf numFmtId="0" fontId="8" fillId="0" borderId="16" xfId="0" applyFont="1" applyBorder="1" applyAlignment="1">
      <alignment horizontal="right" vertical="top" wrapText="1"/>
    </xf>
    <xf numFmtId="0" fontId="4" fillId="0" borderId="2" xfId="0" applyFont="1" applyBorder="1" applyAlignment="1">
      <alignment horizontal="right"/>
    </xf>
    <xf numFmtId="0" fontId="8" fillId="0" borderId="12" xfId="0" applyFont="1" applyBorder="1" applyAlignment="1">
      <alignment horizontal="right" vertical="top" wrapText="1"/>
    </xf>
    <xf numFmtId="0" fontId="4" fillId="0" borderId="3" xfId="0" applyFont="1" applyBorder="1" applyAlignment="1">
      <alignment horizontal="right"/>
    </xf>
    <xf numFmtId="14" fontId="8" fillId="0" borderId="12" xfId="0" applyNumberFormat="1" applyFont="1" applyBorder="1" applyAlignment="1">
      <alignment horizontal="right" vertical="top" wrapText="1"/>
    </xf>
    <xf numFmtId="0" fontId="8" fillId="0" borderId="14" xfId="0" applyFont="1" applyBorder="1" applyAlignment="1">
      <alignment horizontal="right" vertical="top" wrapText="1"/>
    </xf>
    <xf numFmtId="0" fontId="4" fillId="0" borderId="4" xfId="0" applyFont="1" applyBorder="1" applyAlignment="1">
      <alignment horizontal="right"/>
    </xf>
    <xf numFmtId="37" fontId="4" fillId="0" borderId="16" xfId="0" applyNumberFormat="1" applyFont="1" applyBorder="1" applyAlignment="1">
      <alignment horizontal="right" vertical="top" wrapText="1"/>
    </xf>
    <xf numFmtId="0" fontId="4" fillId="0" borderId="12" xfId="0" applyFont="1" applyBorder="1" applyAlignment="1">
      <alignment horizontal="right" vertical="top" wrapText="1"/>
    </xf>
    <xf numFmtId="0" fontId="21" fillId="0" borderId="12" xfId="0" applyFont="1" applyBorder="1" applyAlignment="1">
      <alignment horizontal="right" vertical="top" wrapText="1"/>
    </xf>
    <xf numFmtId="3" fontId="4" fillId="0" borderId="14" xfId="0" applyNumberFormat="1" applyFont="1" applyBorder="1" applyAlignment="1">
      <alignment horizontal="right" vertical="top" wrapText="1"/>
    </xf>
    <xf numFmtId="0" fontId="8" fillId="0" borderId="9" xfId="0" applyFont="1" applyBorder="1" applyAlignment="1">
      <alignment horizontal="right" vertical="top" wrapText="1"/>
    </xf>
    <xf numFmtId="43" fontId="4" fillId="0" borderId="20" xfId="23" applyNumberFormat="1" applyFont="1" applyBorder="1" applyAlignment="1">
      <alignment horizontal="left" vertical="top" wrapText="1"/>
    </xf>
    <xf numFmtId="0" fontId="8" fillId="0" borderId="0" xfId="0" applyFont="1" applyBorder="1" applyAlignment="1">
      <alignment horizontal="right" vertical="top" wrapText="1"/>
    </xf>
    <xf numFmtId="178" fontId="4" fillId="0" borderId="7" xfId="15" applyNumberFormat="1" applyFont="1" applyBorder="1" applyAlignment="1">
      <alignment horizontal="left" vertical="top" wrapText="1"/>
    </xf>
    <xf numFmtId="178" fontId="4" fillId="0" borderId="14" xfId="15" applyNumberFormat="1" applyFont="1" applyBorder="1" applyAlignment="1">
      <alignment horizontal="left" vertical="top" wrapText="1"/>
    </xf>
    <xf numFmtId="0" fontId="5" fillId="0" borderId="0" xfId="21" applyFont="1" applyAlignment="1">
      <alignment horizontal="center"/>
      <protection/>
    </xf>
    <xf numFmtId="0" fontId="0" fillId="0" borderId="0" xfId="0" applyAlignment="1">
      <alignment horizontal="center"/>
    </xf>
    <xf numFmtId="0" fontId="3" fillId="0" borderId="0" xfId="21" applyFont="1" applyAlignment="1">
      <alignment horizontal="center"/>
      <protection/>
    </xf>
    <xf numFmtId="0" fontId="6" fillId="0" borderId="0" xfId="21" applyFont="1" applyAlignment="1">
      <alignment horizontal="center"/>
      <protection/>
    </xf>
    <xf numFmtId="0" fontId="5" fillId="0" borderId="0" xfId="0" applyFont="1" applyBorder="1" applyAlignment="1">
      <alignment horizontal="center"/>
    </xf>
    <xf numFmtId="0" fontId="8" fillId="0" borderId="0" xfId="21" applyFont="1" applyAlignment="1">
      <alignment horizontal="center"/>
      <protection/>
    </xf>
    <xf numFmtId="0" fontId="0" fillId="0" borderId="0" xfId="0" applyAlignment="1">
      <alignment/>
    </xf>
    <xf numFmtId="0" fontId="4" fillId="0" borderId="0" xfId="22" applyFont="1" applyAlignment="1">
      <alignment/>
      <protection/>
    </xf>
    <xf numFmtId="0" fontId="20" fillId="0" borderId="0" xfId="0" applyFont="1" applyAlignment="1">
      <alignment horizontal="justify" vertical="top"/>
    </xf>
    <xf numFmtId="0" fontId="4" fillId="0" borderId="0" xfId="0" applyFont="1" applyAlignment="1">
      <alignment horizontal="justify" vertical="justify"/>
    </xf>
    <xf numFmtId="0" fontId="3" fillId="0" borderId="0" xfId="0" applyFont="1" applyAlignment="1">
      <alignment horizontal="center"/>
    </xf>
    <xf numFmtId="0" fontId="17" fillId="0" borderId="0" xfId="0" applyFont="1" applyAlignment="1">
      <alignment horizontal="center"/>
    </xf>
    <xf numFmtId="0" fontId="18" fillId="0" borderId="0" xfId="0" applyFont="1" applyAlignment="1">
      <alignment/>
    </xf>
    <xf numFmtId="0" fontId="6" fillId="0" borderId="0" xfId="0" applyFont="1" applyAlignment="1">
      <alignment horizontal="center"/>
    </xf>
    <xf numFmtId="0" fontId="19" fillId="0" borderId="0" xfId="0" applyFont="1" applyAlignment="1">
      <alignment/>
    </xf>
    <xf numFmtId="0" fontId="0" fillId="0" borderId="0" xfId="0" applyFont="1" applyAlignment="1">
      <alignment horizontal="justify" vertical="justify"/>
    </xf>
    <xf numFmtId="0" fontId="4" fillId="0" borderId="0" xfId="0" applyFont="1" applyAlignment="1">
      <alignment horizontal="right"/>
    </xf>
    <xf numFmtId="178" fontId="4" fillId="0" borderId="0" xfId="15" applyNumberFormat="1" applyFont="1" applyAlignment="1">
      <alignment/>
    </xf>
    <xf numFmtId="0" fontId="16" fillId="0" borderId="0" xfId="0" applyFont="1" applyAlignment="1">
      <alignment horizontal="justify" vertical="justify"/>
    </xf>
    <xf numFmtId="0" fontId="0" fillId="0" borderId="0" xfId="0" applyFont="1" applyAlignment="1">
      <alignment horizontal="justify" vertical="justify"/>
    </xf>
    <xf numFmtId="0" fontId="20" fillId="0" borderId="0" xfId="0" applyFont="1" applyFill="1" applyAlignment="1">
      <alignment horizontal="justify" vertical="top"/>
    </xf>
    <xf numFmtId="0" fontId="16" fillId="0" borderId="0" xfId="0" applyFont="1" applyFill="1" applyAlignment="1">
      <alignment horizontal="justify" vertical="top"/>
    </xf>
    <xf numFmtId="0" fontId="4" fillId="0" borderId="0" xfId="0" applyFont="1" applyFill="1" applyAlignment="1">
      <alignment horizontal="justify" vertical="justify"/>
    </xf>
    <xf numFmtId="0" fontId="0" fillId="0" borderId="0" xfId="0" applyFont="1" applyFill="1" applyAlignment="1">
      <alignment horizontal="justify" vertical="justify"/>
    </xf>
    <xf numFmtId="0" fontId="0" fillId="0" borderId="0" xfId="0" applyFont="1" applyAlignment="1">
      <alignment horizontal="justify" vertical="top"/>
    </xf>
    <xf numFmtId="0" fontId="4" fillId="0" borderId="0" xfId="0" applyFont="1" applyAlignment="1">
      <alignment horizontal="left" vertical="justify"/>
    </xf>
    <xf numFmtId="0" fontId="16" fillId="0" borderId="0" xfId="0" applyFont="1" applyAlignment="1">
      <alignment horizontal="justify" vertical="justify"/>
    </xf>
    <xf numFmtId="0" fontId="4" fillId="0" borderId="11" xfId="0" applyFont="1" applyBorder="1" applyAlignment="1">
      <alignment horizontal="left" vertical="top" wrapText="1"/>
    </xf>
    <xf numFmtId="0" fontId="0" fillId="0" borderId="0" xfId="0" applyFont="1" applyBorder="1" applyAlignment="1">
      <alignment/>
    </xf>
    <xf numFmtId="0" fontId="0" fillId="0" borderId="0" xfId="0" applyFont="1" applyAlignment="1">
      <alignment/>
    </xf>
    <xf numFmtId="0" fontId="4" fillId="0" borderId="13" xfId="0" applyFont="1" applyBorder="1" applyAlignment="1">
      <alignment horizontal="left" vertical="top" wrapText="1"/>
    </xf>
    <xf numFmtId="0" fontId="0" fillId="0" borderId="7" xfId="0" applyFont="1" applyBorder="1" applyAlignment="1">
      <alignment/>
    </xf>
    <xf numFmtId="0" fontId="0" fillId="0" borderId="14" xfId="0" applyFont="1" applyBorder="1" applyAlignment="1">
      <alignment/>
    </xf>
    <xf numFmtId="0" fontId="20" fillId="0" borderId="0" xfId="0" applyFont="1" applyFill="1" applyAlignment="1">
      <alignment horizontal="justify" vertical="justify"/>
    </xf>
    <xf numFmtId="0" fontId="16" fillId="0" borderId="0" xfId="0" applyFont="1" applyFill="1" applyAlignment="1">
      <alignment horizontal="justify" vertical="justify"/>
    </xf>
    <xf numFmtId="0" fontId="0" fillId="0" borderId="0" xfId="0" applyFont="1" applyBorder="1" applyAlignment="1">
      <alignment/>
    </xf>
    <xf numFmtId="0" fontId="0" fillId="0" borderId="12" xfId="0" applyFont="1" applyBorder="1" applyAlignment="1">
      <alignment/>
    </xf>
    <xf numFmtId="0" fontId="21" fillId="0" borderId="11" xfId="0" applyFont="1" applyBorder="1" applyAlignment="1">
      <alignment horizontal="left" vertical="top" wrapText="1"/>
    </xf>
    <xf numFmtId="0" fontId="0" fillId="0" borderId="0" xfId="0" applyFont="1" applyBorder="1" applyAlignment="1">
      <alignment/>
    </xf>
    <xf numFmtId="0" fontId="0" fillId="0" borderId="12" xfId="0"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IE5\CFRBIS1L\G20-30.06.2007(consol)%202208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ccount\Local%20Settings\Temporary%20Internet%20Files\Content.IE5\NB9DH1L2\1st%20qtr%20-%20GCB%202007.%2017.05.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IE5\LG07T5K5\2nd%20qtr%20-%20GCB%20200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123\Local%20Settings\Temporary%20Internet%20Files\Content.IE5\G16ZQK1A\ist%20quarter\1st%20qtr%20-%20GCB%202007%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 FLOW"/>
      <sheetName val="Notes"/>
      <sheetName val="CBS"/>
      <sheetName val="CPL"/>
      <sheetName val="CADJ"/>
      <sheetName val="CF working Paper"/>
      <sheetName val="C-GW"/>
      <sheetName val="A-AGW"/>
      <sheetName val="CF(1)"/>
      <sheetName val="CFA"/>
      <sheetName val="G.Capital"/>
      <sheetName val="G.Capital(LS)"/>
      <sheetName val="investment"/>
      <sheetName val="inter-co"/>
      <sheetName val="G.Resources"/>
      <sheetName val="G.Resrouces(LS)"/>
      <sheetName val="G.Land"/>
      <sheetName val="G.Biofuel"/>
      <sheetName val="Prominent Console"/>
      <sheetName val="Impresif Jitu"/>
      <sheetName val="FA2005"/>
      <sheetName val="outstanding"/>
      <sheetName val="HP"/>
      <sheetName val="AEP 3"/>
      <sheetName val="AEH 1959"/>
      <sheetName val="TAX"/>
    </sheetNames>
    <sheetDataSet>
      <sheetData sheetId="5">
        <row r="10">
          <cell r="AC10">
            <v>5555</v>
          </cell>
        </row>
        <row r="11">
          <cell r="AC11">
            <v>9074</v>
          </cell>
        </row>
        <row r="16">
          <cell r="AC16">
            <v>278</v>
          </cell>
        </row>
        <row r="21">
          <cell r="AC21">
            <v>750</v>
          </cell>
        </row>
        <row r="22">
          <cell r="AC22">
            <v>10429</v>
          </cell>
        </row>
        <row r="23">
          <cell r="AC23">
            <v>5946</v>
          </cell>
        </row>
        <row r="24">
          <cell r="AC24">
            <v>120</v>
          </cell>
        </row>
        <row r="27">
          <cell r="AC27">
            <v>1050</v>
          </cell>
        </row>
        <row r="28">
          <cell r="AC28">
            <v>55</v>
          </cell>
        </row>
        <row r="29">
          <cell r="AC29">
            <v>161</v>
          </cell>
        </row>
        <row r="33">
          <cell r="AC33">
            <v>3216</v>
          </cell>
        </row>
        <row r="34">
          <cell r="AC34">
            <v>145</v>
          </cell>
        </row>
        <row r="41">
          <cell r="AC41">
            <v>8461</v>
          </cell>
        </row>
        <row r="58">
          <cell r="AC58">
            <v>50354</v>
          </cell>
        </row>
        <row r="72">
          <cell r="AC72">
            <v>-657</v>
          </cell>
        </row>
        <row r="74">
          <cell r="AC74">
            <v>138</v>
          </cell>
        </row>
      </sheetData>
      <sheetData sheetId="6">
        <row r="11">
          <cell r="AD11">
            <v>34433</v>
          </cell>
        </row>
        <row r="15">
          <cell r="AD15">
            <v>119</v>
          </cell>
        </row>
        <row r="18">
          <cell r="AD18">
            <v>190</v>
          </cell>
        </row>
        <row r="19">
          <cell r="AD19">
            <v>-201</v>
          </cell>
        </row>
        <row r="20">
          <cell r="AD20">
            <v>-11</v>
          </cell>
        </row>
        <row r="22">
          <cell r="AD22">
            <v>-10</v>
          </cell>
        </row>
      </sheetData>
      <sheetData sheetId="8">
        <row r="74">
          <cell r="G74">
            <v>198.56001999999998</v>
          </cell>
          <cell r="H74">
            <v>-905.11688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flow"/>
      <sheetName val="Cashflow "/>
      <sheetName val="PL"/>
      <sheetName val="BSheet"/>
      <sheetName val="CF"/>
      <sheetName val="CF (2)"/>
      <sheetName val="Adj 2 Audit"/>
      <sheetName val="Adj"/>
      <sheetName val="CF Sum"/>
      <sheetName val="GCB"/>
      <sheetName val="GCB CF"/>
      <sheetName val="TSB HP new"/>
      <sheetName val="TSB HP"/>
      <sheetName val="GRSB"/>
      <sheetName val="GRSB CF"/>
      <sheetName val="GRE CF"/>
      <sheetName val="GRTPL CF"/>
      <sheetName val="Interco"/>
      <sheetName val="ETC CF"/>
      <sheetName val="GRE"/>
      <sheetName val="KCPL"/>
      <sheetName val="PC"/>
      <sheetName val="IJ"/>
      <sheetName val="-VE Goodwill"/>
      <sheetName val="Inter Sales (new)"/>
      <sheetName val="Inter Sales"/>
      <sheetName val="Inter Cost"/>
    </sheetNames>
    <sheetDataSet>
      <sheetData sheetId="2">
        <row r="43">
          <cell r="B43">
            <v>50354</v>
          </cell>
        </row>
      </sheetData>
      <sheetData sheetId="5">
        <row r="33">
          <cell r="T33">
            <v>0</v>
          </cell>
        </row>
        <row r="35">
          <cell r="R3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lance Sheet"/>
      <sheetName val="Income"/>
      <sheetName val="Equity "/>
      <sheetName val="Cashflow"/>
      <sheetName val="Cashflow "/>
      <sheetName val="PL"/>
      <sheetName val="PL-6months"/>
      <sheetName val="REF2"/>
      <sheetName val="BSheet"/>
      <sheetName val="REF"/>
      <sheetName val="CF"/>
      <sheetName val="CF (2)"/>
      <sheetName val="Adj"/>
      <sheetName val="GCB"/>
      <sheetName val="GCB CF"/>
      <sheetName val="GRSB"/>
      <sheetName val="GRSB CF"/>
      <sheetName val="ETC CF"/>
      <sheetName val="Adj 2 Audit"/>
      <sheetName val="CF Sum"/>
      <sheetName val="TSB HP new"/>
      <sheetName val="TSB HP"/>
      <sheetName val="GRE CF"/>
      <sheetName val="GRTPL CF"/>
      <sheetName val="Interco"/>
      <sheetName val="GRE"/>
      <sheetName val="KCPL"/>
      <sheetName val="IJ"/>
      <sheetName val="PC"/>
      <sheetName val="-VE Goodwill"/>
      <sheetName val="Inter Sales (new)"/>
      <sheetName val="Inter Sales"/>
      <sheetName val="Inter Cost"/>
    </sheetNames>
    <sheetDataSet>
      <sheetData sheetId="10">
        <row r="61">
          <cell r="B61">
            <v>1815833</v>
          </cell>
        </row>
        <row r="62">
          <cell r="B6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flow"/>
      <sheetName val="Cashflow "/>
      <sheetName val="PL"/>
      <sheetName val="BSheet"/>
      <sheetName val="Summary"/>
      <sheetName val="REF 1"/>
      <sheetName val="REF 2"/>
      <sheetName val="REF 3"/>
      <sheetName val="REF 4"/>
      <sheetName val="REF 5"/>
      <sheetName val="REF 6"/>
      <sheetName val="CF"/>
      <sheetName val="CF (2)"/>
      <sheetName val="GCB CF"/>
      <sheetName val="Adj 2 Audit"/>
      <sheetName val="Adj"/>
      <sheetName val="CF Sum"/>
      <sheetName val="GCB"/>
      <sheetName val="TSB HP new"/>
      <sheetName val="TSB HP"/>
      <sheetName val="GRSB"/>
      <sheetName val="GRSB CF"/>
      <sheetName val="GRE CF"/>
      <sheetName val="GRTPL CF"/>
      <sheetName val="Interco"/>
      <sheetName val="ETC CF"/>
      <sheetName val="GRE"/>
      <sheetName val="KCPL"/>
      <sheetName val="PC"/>
      <sheetName val="IJ"/>
      <sheetName val="-VE Goodwill"/>
      <sheetName val="Inter Sales (new)"/>
      <sheetName val="Inter Sales"/>
      <sheetName val="Inter 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90"/>
  <sheetViews>
    <sheetView view="pageBreakPreview" zoomScaleSheetLayoutView="100" workbookViewId="0" topLeftCell="A31">
      <selection activeCell="C39" sqref="C39"/>
    </sheetView>
  </sheetViews>
  <sheetFormatPr defaultColWidth="9.140625" defaultRowHeight="12.75"/>
  <cols>
    <col min="1" max="1" width="3.7109375" style="1" customWidth="1"/>
    <col min="2" max="2" width="4.421875" style="1" customWidth="1"/>
    <col min="3" max="3" width="38.421875" style="1" customWidth="1"/>
    <col min="4" max="4" width="6.421875" style="1" customWidth="1"/>
    <col min="5" max="5" width="12.28125" style="1" customWidth="1"/>
    <col min="6" max="6" width="6.421875" style="1" customWidth="1"/>
    <col min="7" max="7" width="12.28125" style="1" customWidth="1"/>
    <col min="8" max="16384" width="9.140625" style="1" customWidth="1"/>
  </cols>
  <sheetData>
    <row r="1" spans="1:7" ht="15.75">
      <c r="A1" s="221" t="s">
        <v>0</v>
      </c>
      <c r="B1" s="221"/>
      <c r="C1" s="221"/>
      <c r="D1" s="221"/>
      <c r="E1" s="221"/>
      <c r="F1" s="221"/>
      <c r="G1" s="221"/>
    </row>
    <row r="2" spans="1:7" ht="15">
      <c r="A2" s="222" t="s">
        <v>1</v>
      </c>
      <c r="B2" s="222"/>
      <c r="C2" s="222"/>
      <c r="D2" s="222"/>
      <c r="E2" s="222"/>
      <c r="F2" s="222"/>
      <c r="G2" s="222"/>
    </row>
    <row r="3" spans="1:7" ht="15">
      <c r="A3" s="222" t="s">
        <v>2</v>
      </c>
      <c r="B3" s="222"/>
      <c r="C3" s="222"/>
      <c r="D3" s="222"/>
      <c r="E3" s="222"/>
      <c r="F3" s="222"/>
      <c r="G3" s="222"/>
    </row>
    <row r="4" spans="1:7" ht="12.75" customHeight="1" thickBot="1">
      <c r="A4" s="2"/>
      <c r="B4" s="2"/>
      <c r="C4" s="2"/>
      <c r="D4" s="2"/>
      <c r="E4" s="2"/>
      <c r="F4" s="2"/>
      <c r="G4" s="2"/>
    </row>
    <row r="5" spans="1:7" ht="6.75" customHeight="1">
      <c r="A5" s="3"/>
      <c r="B5" s="3"/>
      <c r="C5" s="3"/>
      <c r="D5" s="3"/>
      <c r="E5" s="3"/>
      <c r="F5" s="3"/>
      <c r="G5" s="3"/>
    </row>
    <row r="6" spans="1:7" s="4" customFormat="1" ht="12.75" customHeight="1">
      <c r="A6" s="223" t="str">
        <f>EQUITY!A6</f>
        <v>INTERIM REPORT FOR THE 2ND QUARTER ENDED 30 JUNE 2007</v>
      </c>
      <c r="B6" s="220"/>
      <c r="C6" s="220"/>
      <c r="D6" s="220"/>
      <c r="E6" s="220"/>
      <c r="F6" s="220"/>
      <c r="G6" s="220"/>
    </row>
    <row r="7" spans="1:7" ht="6" customHeight="1" thickBot="1">
      <c r="A7" s="2"/>
      <c r="B7" s="2"/>
      <c r="C7" s="2"/>
      <c r="D7" s="2"/>
      <c r="E7" s="2"/>
      <c r="F7" s="2"/>
      <c r="G7" s="2"/>
    </row>
    <row r="8" spans="1:7" ht="15">
      <c r="A8" s="5"/>
      <c r="B8" s="5"/>
      <c r="C8" s="5"/>
      <c r="D8" s="5"/>
      <c r="E8" s="5"/>
      <c r="F8" s="5"/>
      <c r="G8" s="5"/>
    </row>
    <row r="9" spans="1:7" ht="14.25">
      <c r="A9" s="219" t="s">
        <v>230</v>
      </c>
      <c r="B9" s="220"/>
      <c r="C9" s="220"/>
      <c r="D9" s="220"/>
      <c r="E9" s="220"/>
      <c r="F9" s="220"/>
      <c r="G9" s="220"/>
    </row>
    <row r="11" spans="5:7" s="6" customFormat="1" ht="12.75">
      <c r="E11" s="6" t="s">
        <v>3</v>
      </c>
      <c r="G11" s="6" t="s">
        <v>3</v>
      </c>
    </row>
    <row r="12" spans="4:7" s="6" customFormat="1" ht="12.75">
      <c r="D12" s="7"/>
      <c r="E12" s="7" t="s">
        <v>4</v>
      </c>
      <c r="G12" s="8" t="s">
        <v>5</v>
      </c>
    </row>
    <row r="13" spans="4:7" s="6" customFormat="1" ht="12.75">
      <c r="D13" s="9"/>
      <c r="G13" s="6" t="s">
        <v>6</v>
      </c>
    </row>
    <row r="14" spans="5:7" s="6" customFormat="1" ht="12.75">
      <c r="E14" s="6" t="str">
        <f>G14</f>
        <v>RM'000</v>
      </c>
      <c r="G14" s="6" t="s">
        <v>7</v>
      </c>
    </row>
    <row r="16" spans="1:7" ht="12.75">
      <c r="A16" s="10" t="s">
        <v>8</v>
      </c>
      <c r="B16" s="10"/>
      <c r="D16" s="11"/>
      <c r="G16" s="11"/>
    </row>
    <row r="17" spans="2:7" ht="12.75">
      <c r="B17" s="1" t="s">
        <v>9</v>
      </c>
      <c r="D17" s="12"/>
      <c r="E17" s="13">
        <f>+'[1]CBS'!AC10</f>
        <v>5555</v>
      </c>
      <c r="G17" s="15">
        <f>+Notes!J53-1</f>
        <v>5425</v>
      </c>
    </row>
    <row r="18" spans="2:7" ht="12.75">
      <c r="B18" s="1" t="s">
        <v>10</v>
      </c>
      <c r="D18" s="12"/>
      <c r="E18" s="13">
        <f>+'[1]CBS'!AC11</f>
        <v>9074</v>
      </c>
      <c r="G18" s="15">
        <f>+Notes!J54</f>
        <v>8497</v>
      </c>
    </row>
    <row r="19" spans="2:7" ht="12.75">
      <c r="B19" s="1" t="s">
        <v>11</v>
      </c>
      <c r="D19" s="12"/>
      <c r="E19" s="13">
        <f>+'[1]CBS'!AC16</f>
        <v>278</v>
      </c>
      <c r="G19" s="15">
        <f>277678/1000</f>
        <v>277.678</v>
      </c>
    </row>
    <row r="20" spans="2:7" ht="12.75">
      <c r="B20" s="1" t="s">
        <v>12</v>
      </c>
      <c r="D20" s="12"/>
      <c r="E20" s="13">
        <f>-+'[1]CBS'!AC72</f>
        <v>657</v>
      </c>
      <c r="G20" s="15">
        <f>657486/1000</f>
        <v>657.486</v>
      </c>
    </row>
    <row r="21" spans="4:7" ht="12.75">
      <c r="D21" s="12"/>
      <c r="E21" s="16"/>
      <c r="G21" s="15"/>
    </row>
    <row r="22" spans="1:7" ht="12.75">
      <c r="A22" s="10" t="s">
        <v>13</v>
      </c>
      <c r="B22" s="10"/>
      <c r="D22" s="12"/>
      <c r="E22" s="16"/>
      <c r="G22" s="13"/>
    </row>
    <row r="23" spans="2:7" ht="12.75">
      <c r="B23" s="1" t="s">
        <v>14</v>
      </c>
      <c r="D23" s="12"/>
      <c r="E23" s="17">
        <f>+'[1]CBS'!AC21</f>
        <v>750</v>
      </c>
      <c r="G23" s="17">
        <f>765979/1000</f>
        <v>765.979</v>
      </c>
    </row>
    <row r="24" spans="2:7" ht="12.75">
      <c r="B24" s="1" t="s">
        <v>15</v>
      </c>
      <c r="D24" s="12"/>
      <c r="E24" s="18">
        <f>+'[1]CBS'!AC22</f>
        <v>10429</v>
      </c>
      <c r="G24" s="18">
        <f>10455861/1000</f>
        <v>10455.861</v>
      </c>
    </row>
    <row r="25" spans="2:7" ht="12.75">
      <c r="B25" s="1" t="s">
        <v>16</v>
      </c>
      <c r="D25" s="12"/>
      <c r="E25" s="18">
        <f>+'[1]CBS'!AC23+'[1]CBS'!AC28</f>
        <v>6001</v>
      </c>
      <c r="G25" s="18">
        <f>4932611/1000</f>
        <v>4932.611</v>
      </c>
    </row>
    <row r="26" spans="2:7" ht="12.75">
      <c r="B26" s="1" t="s">
        <v>17</v>
      </c>
      <c r="D26" s="12"/>
      <c r="E26" s="18">
        <f>+'[1]CBS'!AC24</f>
        <v>120</v>
      </c>
      <c r="G26" s="18">
        <f>3423499/1000</f>
        <v>3423.499</v>
      </c>
    </row>
    <row r="27" spans="2:7" ht="12.75">
      <c r="B27" s="1" t="s">
        <v>18</v>
      </c>
      <c r="D27" s="12"/>
      <c r="E27" s="18">
        <f>+'[1]CBS'!AC29</f>
        <v>161</v>
      </c>
      <c r="G27" s="18">
        <f>1815861/1000</f>
        <v>1815.861</v>
      </c>
    </row>
    <row r="28" spans="2:7" ht="12.75">
      <c r="B28" s="1" t="s">
        <v>19</v>
      </c>
      <c r="D28" s="19"/>
      <c r="E28" s="18">
        <f>+'[1]CBS'!AC27</f>
        <v>1050</v>
      </c>
      <c r="G28" s="20">
        <v>0</v>
      </c>
    </row>
    <row r="29" spans="4:7" ht="12.75">
      <c r="D29" s="12"/>
      <c r="E29" s="21">
        <f>SUM(E23:E28)</f>
        <v>18511</v>
      </c>
      <c r="G29" s="17">
        <f>SUM(G23:G27)</f>
        <v>21393.811</v>
      </c>
    </row>
    <row r="30" spans="4:7" ht="12.75">
      <c r="D30" s="12"/>
      <c r="E30" s="18"/>
      <c r="G30" s="17"/>
    </row>
    <row r="31" spans="1:7" ht="12.75">
      <c r="A31" s="10" t="s">
        <v>20</v>
      </c>
      <c r="B31" s="10"/>
      <c r="D31" s="12"/>
      <c r="E31" s="18"/>
      <c r="G31" s="18"/>
    </row>
    <row r="32" spans="2:7" ht="12.75">
      <c r="B32" s="1" t="s">
        <v>21</v>
      </c>
      <c r="D32" s="12"/>
      <c r="E32" s="18">
        <f>+'[1]CBS'!AC33</f>
        <v>3216</v>
      </c>
      <c r="G32" s="18">
        <f>4288080/1000</f>
        <v>4288.08</v>
      </c>
    </row>
    <row r="33" spans="2:7" ht="12.75">
      <c r="B33" s="1" t="s">
        <v>22</v>
      </c>
      <c r="D33" s="12"/>
      <c r="E33" s="18">
        <f>+'[1]CBS'!AC34</f>
        <v>145</v>
      </c>
      <c r="G33" s="18">
        <f>1377657/1000</f>
        <v>1377.657</v>
      </c>
    </row>
    <row r="34" spans="2:7" ht="12.75">
      <c r="B34" s="1" t="s">
        <v>23</v>
      </c>
      <c r="D34" s="12"/>
      <c r="E34" s="18">
        <v>0</v>
      </c>
      <c r="G34" s="18">
        <f>32247/1000</f>
        <v>32.247</v>
      </c>
    </row>
    <row r="35" spans="2:7" ht="12.75">
      <c r="B35" s="1" t="s">
        <v>24</v>
      </c>
      <c r="D35" s="12"/>
      <c r="E35" s="22">
        <v>0</v>
      </c>
      <c r="G35" s="18">
        <f>2311/1000</f>
        <v>2.311</v>
      </c>
    </row>
    <row r="36" spans="2:7" ht="12.75">
      <c r="B36" s="1" t="s">
        <v>25</v>
      </c>
      <c r="D36" s="12"/>
      <c r="E36" s="18">
        <f>+'[1]CBS'!AC41</f>
        <v>8461</v>
      </c>
      <c r="G36" s="18">
        <f>8277000/1000</f>
        <v>8277</v>
      </c>
    </row>
    <row r="37" spans="4:7" ht="12.75">
      <c r="D37" s="23"/>
      <c r="E37" s="18"/>
      <c r="G37" s="20"/>
    </row>
    <row r="38" spans="4:7" ht="12.75">
      <c r="D38" s="14"/>
      <c r="E38" s="21">
        <f>SUM(E32:E37)</f>
        <v>11822</v>
      </c>
      <c r="G38" s="20">
        <f>SUM(G32:G37)</f>
        <v>13977.295</v>
      </c>
    </row>
    <row r="39" spans="4:7" ht="12.75">
      <c r="D39" s="15"/>
      <c r="E39" s="13"/>
      <c r="G39" s="15"/>
    </row>
    <row r="40" spans="1:7" ht="12.75">
      <c r="A40" s="10" t="s">
        <v>26</v>
      </c>
      <c r="B40" s="10"/>
      <c r="D40" s="24"/>
      <c r="E40" s="13">
        <f>E29-E38</f>
        <v>6689</v>
      </c>
      <c r="G40" s="52">
        <f>+G29-G38</f>
        <v>7416.516000000001</v>
      </c>
    </row>
    <row r="41" spans="1:7" ht="13.5" thickBot="1">
      <c r="A41" s="10"/>
      <c r="B41" s="10"/>
      <c r="D41" s="14"/>
      <c r="E41" s="25">
        <f>E17+E19+E40+E20+E18</f>
        <v>22253</v>
      </c>
      <c r="G41" s="25">
        <f>+G17+G19+G40+G20+G18</f>
        <v>22273.68</v>
      </c>
    </row>
    <row r="42" spans="1:7" ht="13.5" thickTop="1">
      <c r="A42" s="10"/>
      <c r="B42" s="10"/>
      <c r="D42" s="15"/>
      <c r="E42" s="16"/>
      <c r="G42" s="13"/>
    </row>
    <row r="43" spans="1:7" ht="12.75">
      <c r="A43" s="10" t="s">
        <v>27</v>
      </c>
      <c r="B43" s="10"/>
      <c r="D43" s="15"/>
      <c r="E43" s="16"/>
      <c r="G43" s="13"/>
    </row>
    <row r="44" spans="2:7" ht="12.75">
      <c r="B44" s="1" t="s">
        <v>28</v>
      </c>
      <c r="D44" s="26"/>
      <c r="E44" s="13">
        <f>+'[1]CBS'!AC58</f>
        <v>50354</v>
      </c>
      <c r="G44" s="13">
        <f>+'[2]Equity'!B43</f>
        <v>50354</v>
      </c>
    </row>
    <row r="45" spans="2:7" ht="12.75">
      <c r="B45" s="1" t="s">
        <v>29</v>
      </c>
      <c r="D45" s="27"/>
      <c r="E45" s="28">
        <f>+EQUITY!K20+EQUITY!I20</f>
        <v>-28239</v>
      </c>
      <c r="G45" s="32">
        <f>-28217828/1000</f>
        <v>-28217.828</v>
      </c>
    </row>
    <row r="46" spans="4:7" ht="12.75">
      <c r="D46" s="29"/>
      <c r="E46" s="13">
        <f>SUM(E44:E45)</f>
        <v>22115</v>
      </c>
      <c r="G46" s="13">
        <f>SUM(G44:G45)</f>
        <v>22136.172</v>
      </c>
    </row>
    <row r="47" spans="4:7" ht="12.75">
      <c r="D47" s="12"/>
      <c r="E47" s="13"/>
      <c r="G47" s="13"/>
    </row>
    <row r="48" spans="1:7" ht="12.75">
      <c r="A48" s="10"/>
      <c r="B48" s="10"/>
      <c r="C48" s="10"/>
      <c r="D48" s="31"/>
      <c r="E48" s="13"/>
      <c r="G48" s="13"/>
    </row>
    <row r="49" spans="1:7" ht="12.75">
      <c r="A49" s="10" t="s">
        <v>30</v>
      </c>
      <c r="B49" s="10"/>
      <c r="C49" s="10"/>
      <c r="D49" s="31"/>
      <c r="E49" s="13"/>
      <c r="G49" s="13"/>
    </row>
    <row r="50" spans="2:7" ht="12.75">
      <c r="B50" s="1" t="s">
        <v>31</v>
      </c>
      <c r="D50" s="27"/>
      <c r="E50" s="13">
        <f>+'[1]CBS'!AC74</f>
        <v>138</v>
      </c>
      <c r="G50" s="32">
        <f>138236/1000</f>
        <v>138.236</v>
      </c>
    </row>
    <row r="51" spans="4:7" ht="13.5" thickBot="1">
      <c r="D51" s="14"/>
      <c r="E51" s="25">
        <f>SUM(E46:E50)</f>
        <v>22253</v>
      </c>
      <c r="G51" s="25">
        <f>SUM(G46:G50)</f>
        <v>22274.408</v>
      </c>
    </row>
    <row r="52" spans="4:7" ht="13.5" thickTop="1">
      <c r="D52" s="15"/>
      <c r="E52" s="13">
        <f>E41-E51</f>
        <v>0</v>
      </c>
      <c r="G52" s="13">
        <v>0</v>
      </c>
    </row>
    <row r="53" spans="4:7" ht="12.75">
      <c r="D53" s="13"/>
      <c r="G53" s="13"/>
    </row>
    <row r="54" spans="1:7" ht="12.75">
      <c r="A54" s="1" t="s">
        <v>32</v>
      </c>
      <c r="D54" s="13"/>
      <c r="G54" s="13"/>
    </row>
    <row r="55" spans="1:7" ht="12.75">
      <c r="A55" s="1" t="s">
        <v>33</v>
      </c>
      <c r="D55" s="13"/>
      <c r="G55" s="13"/>
    </row>
    <row r="56" spans="4:7" ht="12.75">
      <c r="D56" s="13"/>
      <c r="G56" s="13"/>
    </row>
    <row r="57" spans="2:7" ht="12.75">
      <c r="B57" s="33" t="s">
        <v>246</v>
      </c>
      <c r="C57" s="34"/>
      <c r="D57" s="35"/>
      <c r="E57" s="34"/>
      <c r="F57" s="34"/>
      <c r="G57" s="36">
        <f>+G46</f>
        <v>22136.172</v>
      </c>
    </row>
    <row r="58" spans="2:7" ht="12.75">
      <c r="B58" s="37" t="s">
        <v>34</v>
      </c>
      <c r="C58" s="11"/>
      <c r="D58" s="15"/>
      <c r="E58" s="11"/>
      <c r="F58" s="11"/>
      <c r="G58" s="38">
        <f>+G44</f>
        <v>50354</v>
      </c>
    </row>
    <row r="59" spans="2:7" ht="12.75">
      <c r="B59" s="37"/>
      <c r="C59" s="11"/>
      <c r="D59" s="15"/>
      <c r="E59" s="11"/>
      <c r="F59" s="11"/>
      <c r="G59" s="38"/>
    </row>
    <row r="60" spans="2:7" ht="12.75">
      <c r="B60" s="39"/>
      <c r="C60" s="40"/>
      <c r="D60" s="41"/>
      <c r="E60" s="40"/>
      <c r="F60" s="40"/>
      <c r="G60" s="42">
        <f>+G57/G58</f>
        <v>0.4396109941613377</v>
      </c>
    </row>
    <row r="61" spans="4:7" ht="12.75">
      <c r="D61" s="13"/>
      <c r="G61" s="13"/>
    </row>
    <row r="62" spans="4:7" ht="12.75">
      <c r="D62" s="13"/>
      <c r="G62" s="13"/>
    </row>
    <row r="63" spans="4:7" ht="12.75">
      <c r="D63" s="13"/>
      <c r="G63" s="13"/>
    </row>
    <row r="64" spans="4:7" ht="12.75">
      <c r="D64" s="13"/>
      <c r="G64" s="13"/>
    </row>
    <row r="65" spans="4:7" ht="12.75">
      <c r="D65" s="13"/>
      <c r="G65" s="13"/>
    </row>
    <row r="66" spans="4:7" ht="12.75">
      <c r="D66" s="13"/>
      <c r="G66" s="13"/>
    </row>
    <row r="67" spans="4:7" ht="12.75">
      <c r="D67" s="13"/>
      <c r="G67" s="13"/>
    </row>
    <row r="68" spans="4:7" ht="12.75">
      <c r="D68" s="13"/>
      <c r="G68" s="13"/>
    </row>
    <row r="69" spans="4:7" ht="12.75">
      <c r="D69" s="13"/>
      <c r="G69" s="13"/>
    </row>
    <row r="70" spans="4:7" ht="12.75">
      <c r="D70" s="13"/>
      <c r="G70" s="13"/>
    </row>
    <row r="71" spans="4:7" ht="12.75">
      <c r="D71" s="13"/>
      <c r="G71" s="13"/>
    </row>
    <row r="72" ht="12.75">
      <c r="G72" s="13"/>
    </row>
    <row r="73" ht="12.75">
      <c r="G73" s="13"/>
    </row>
    <row r="74" ht="12.75">
      <c r="G74" s="13"/>
    </row>
    <row r="75" ht="12.75">
      <c r="G75" s="13"/>
    </row>
    <row r="76" ht="12.75">
      <c r="G76" s="13"/>
    </row>
    <row r="77" ht="12.75">
      <c r="G77" s="13"/>
    </row>
    <row r="78" ht="12.75">
      <c r="G78" s="13"/>
    </row>
    <row r="79" ht="12.75">
      <c r="G79" s="13"/>
    </row>
    <row r="80" ht="12.75">
      <c r="G80" s="13"/>
    </row>
    <row r="81" ht="12.75">
      <c r="G81" s="13"/>
    </row>
    <row r="82" ht="12.75">
      <c r="G82" s="13"/>
    </row>
    <row r="83" ht="12.75">
      <c r="G83" s="13"/>
    </row>
    <row r="84" ht="12.75">
      <c r="G84" s="13"/>
    </row>
    <row r="85" ht="12.75">
      <c r="G85" s="13"/>
    </row>
    <row r="86" ht="12.75">
      <c r="G86" s="13"/>
    </row>
    <row r="87" ht="12.75">
      <c r="G87" s="13"/>
    </row>
    <row r="88" ht="12.75">
      <c r="G88" s="13"/>
    </row>
    <row r="89" ht="12.75">
      <c r="G89" s="13"/>
    </row>
    <row r="90" ht="12.75">
      <c r="G90" s="13"/>
    </row>
    <row r="91" ht="12.75">
      <c r="G91" s="13"/>
    </row>
    <row r="92" ht="12.75">
      <c r="G92" s="13"/>
    </row>
    <row r="93" ht="12.75">
      <c r="G93" s="13"/>
    </row>
    <row r="94" ht="12.75">
      <c r="G94" s="13"/>
    </row>
    <row r="95" ht="12.75">
      <c r="G95" s="13"/>
    </row>
    <row r="96" ht="12.75">
      <c r="G96" s="13"/>
    </row>
    <row r="97" ht="12.75">
      <c r="G97" s="13"/>
    </row>
    <row r="98" ht="12.75">
      <c r="G98" s="13"/>
    </row>
    <row r="99" ht="12.75">
      <c r="G99" s="13"/>
    </row>
    <row r="100" ht="12.75">
      <c r="G100" s="13"/>
    </row>
    <row r="101" ht="12.75">
      <c r="G101" s="13"/>
    </row>
    <row r="102" ht="12.75">
      <c r="G102" s="13"/>
    </row>
    <row r="103" ht="12.75">
      <c r="G103" s="13"/>
    </row>
    <row r="104" ht="12.75">
      <c r="G104" s="13"/>
    </row>
    <row r="105" ht="12.75">
      <c r="G105" s="13"/>
    </row>
    <row r="106" ht="12.75">
      <c r="G106" s="13"/>
    </row>
    <row r="107" ht="12.75">
      <c r="G107" s="13"/>
    </row>
    <row r="108" ht="12.75">
      <c r="G108" s="13"/>
    </row>
    <row r="109" ht="12.75">
      <c r="G109" s="13"/>
    </row>
    <row r="110" ht="12.75">
      <c r="G110" s="13"/>
    </row>
    <row r="111" ht="12.75">
      <c r="G111" s="13"/>
    </row>
    <row r="112" ht="12.75">
      <c r="G112" s="13"/>
    </row>
    <row r="113" ht="12.75">
      <c r="G113" s="13"/>
    </row>
    <row r="114" ht="12.75">
      <c r="G114" s="13"/>
    </row>
    <row r="115" ht="12.75">
      <c r="G115" s="13"/>
    </row>
    <row r="116" ht="12.75">
      <c r="G116" s="13"/>
    </row>
    <row r="117" ht="12.75">
      <c r="G117" s="13"/>
    </row>
    <row r="118" ht="12.75">
      <c r="G118" s="13"/>
    </row>
    <row r="119" ht="12.75">
      <c r="G119" s="13"/>
    </row>
    <row r="120" ht="12.75">
      <c r="G120" s="13"/>
    </row>
    <row r="121" ht="12.75">
      <c r="G121" s="13"/>
    </row>
    <row r="122" ht="12.75">
      <c r="G122" s="13"/>
    </row>
    <row r="123" ht="12.75">
      <c r="G123" s="13"/>
    </row>
    <row r="124" ht="12.75">
      <c r="G124" s="13"/>
    </row>
    <row r="125" ht="12.75">
      <c r="G125" s="13"/>
    </row>
    <row r="126" ht="12.75">
      <c r="G126" s="13"/>
    </row>
    <row r="127" ht="12.75">
      <c r="G127" s="13"/>
    </row>
    <row r="128" ht="12.75">
      <c r="G128" s="13"/>
    </row>
    <row r="129" ht="12.75">
      <c r="G129" s="13"/>
    </row>
    <row r="130" ht="12.75">
      <c r="G130" s="13"/>
    </row>
    <row r="131" ht="12.75">
      <c r="G131" s="13"/>
    </row>
    <row r="132" ht="12.75">
      <c r="G132" s="13"/>
    </row>
    <row r="133" ht="12.75">
      <c r="G133" s="13"/>
    </row>
    <row r="134" ht="12.75">
      <c r="G134" s="13"/>
    </row>
    <row r="135" ht="12.75">
      <c r="G135" s="13"/>
    </row>
    <row r="136" ht="12.75">
      <c r="G136" s="13"/>
    </row>
    <row r="137" ht="12.75">
      <c r="G137" s="13"/>
    </row>
    <row r="138" ht="12.75">
      <c r="G138" s="13"/>
    </row>
    <row r="139" ht="12.75">
      <c r="G139" s="13"/>
    </row>
    <row r="140" ht="12.75">
      <c r="G140" s="13"/>
    </row>
    <row r="141" ht="12.75">
      <c r="G141" s="13"/>
    </row>
    <row r="142" ht="12.75">
      <c r="G142" s="13"/>
    </row>
    <row r="143" ht="12.75">
      <c r="G143" s="13"/>
    </row>
    <row r="144" ht="12.75">
      <c r="G144" s="13"/>
    </row>
    <row r="145" ht="12.75">
      <c r="G145" s="13"/>
    </row>
    <row r="146" ht="12.75">
      <c r="G146" s="13"/>
    </row>
    <row r="147" ht="12.75">
      <c r="G147" s="13"/>
    </row>
    <row r="148" ht="12.75">
      <c r="G148" s="13"/>
    </row>
    <row r="149" ht="12.75">
      <c r="G149" s="13"/>
    </row>
    <row r="150" ht="12.75">
      <c r="G150" s="13"/>
    </row>
    <row r="151" ht="12.75">
      <c r="G151" s="13"/>
    </row>
    <row r="152" ht="12.75">
      <c r="G152" s="13"/>
    </row>
    <row r="153" ht="12.75">
      <c r="G153" s="13"/>
    </row>
    <row r="154" ht="12.75">
      <c r="G154" s="13"/>
    </row>
    <row r="155" ht="12.75">
      <c r="G155" s="13"/>
    </row>
    <row r="156" ht="12.75">
      <c r="G156" s="13"/>
    </row>
    <row r="157" ht="12.75">
      <c r="G157" s="13"/>
    </row>
    <row r="158" ht="12.75">
      <c r="G158" s="13"/>
    </row>
    <row r="159" ht="12.75">
      <c r="G159" s="13"/>
    </row>
    <row r="160" ht="12.75">
      <c r="G160" s="13"/>
    </row>
    <row r="161" ht="12.75">
      <c r="G161" s="13"/>
    </row>
    <row r="162" ht="12.75">
      <c r="G162" s="13"/>
    </row>
    <row r="163" ht="12.75">
      <c r="G163" s="13"/>
    </row>
    <row r="164" ht="12.75">
      <c r="G164" s="13"/>
    </row>
    <row r="165" ht="12.75">
      <c r="G165" s="13"/>
    </row>
    <row r="166" ht="12.75">
      <c r="G166" s="13"/>
    </row>
    <row r="167" ht="12.75">
      <c r="G167" s="13"/>
    </row>
    <row r="168" ht="12.75">
      <c r="G168" s="13"/>
    </row>
    <row r="169" ht="12.75">
      <c r="G169" s="13"/>
    </row>
    <row r="170" ht="12.75">
      <c r="G170" s="13"/>
    </row>
    <row r="171" ht="12.75">
      <c r="G171" s="13"/>
    </row>
    <row r="172" ht="12.75">
      <c r="G172" s="13"/>
    </row>
    <row r="173" ht="12.75">
      <c r="G173" s="13"/>
    </row>
    <row r="174" ht="12.75">
      <c r="G174" s="13"/>
    </row>
    <row r="175" ht="12.75">
      <c r="G175" s="13"/>
    </row>
    <row r="176" ht="12.75">
      <c r="G176" s="13"/>
    </row>
    <row r="177" ht="12.75">
      <c r="G177" s="13"/>
    </row>
    <row r="178" ht="12.75">
      <c r="G178" s="13"/>
    </row>
    <row r="179" ht="12.75">
      <c r="G179" s="13"/>
    </row>
    <row r="180" ht="12.75">
      <c r="G180" s="13"/>
    </row>
    <row r="181" ht="12.75">
      <c r="G181" s="13"/>
    </row>
    <row r="182" ht="12.75">
      <c r="G182" s="13"/>
    </row>
    <row r="183" ht="12.75">
      <c r="G183" s="13"/>
    </row>
    <row r="184" ht="12.75">
      <c r="G184" s="13"/>
    </row>
    <row r="185" ht="12.75">
      <c r="G185" s="13"/>
    </row>
    <row r="186" ht="12.75">
      <c r="G186" s="13"/>
    </row>
    <row r="187" ht="12.75">
      <c r="G187" s="13"/>
    </row>
    <row r="188" ht="12.75">
      <c r="G188" s="13"/>
    </row>
    <row r="189" ht="12.75">
      <c r="G189" s="13"/>
    </row>
    <row r="190" ht="12.75">
      <c r="G190" s="13"/>
    </row>
  </sheetData>
  <mergeCells count="5">
    <mergeCell ref="A9:G9"/>
    <mergeCell ref="A1:G1"/>
    <mergeCell ref="A2:G2"/>
    <mergeCell ref="A3:G3"/>
    <mergeCell ref="A6:G6"/>
  </mergeCells>
  <printOptions/>
  <pageMargins left="1.1811023622047245" right="0.3937007874015748" top="0.5905511811023623" bottom="0.3937007874015748" header="0.5118110236220472" footer="0.31496062992125984"/>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I66"/>
  <sheetViews>
    <sheetView view="pageBreakPreview" zoomScaleSheetLayoutView="100" workbookViewId="0" topLeftCell="A22">
      <selection activeCell="F20" sqref="F20"/>
    </sheetView>
  </sheetViews>
  <sheetFormatPr defaultColWidth="9.140625" defaultRowHeight="12.75"/>
  <cols>
    <col min="1" max="1" width="39.421875" style="1" customWidth="1"/>
    <col min="2" max="2" width="11.421875" style="1" customWidth="1"/>
    <col min="3" max="3" width="3.8515625" style="1" customWidth="1"/>
    <col min="4" max="4" width="12.7109375" style="1" customWidth="1"/>
    <col min="5" max="5" width="2.7109375" style="1" customWidth="1"/>
    <col min="6" max="6" width="11.421875" style="1" customWidth="1"/>
    <col min="7" max="7" width="4.7109375" style="1" customWidth="1"/>
    <col min="8" max="8" width="11.421875" style="1" customWidth="1"/>
    <col min="9" max="9" width="9.140625" style="1" hidden="1" customWidth="1"/>
    <col min="10" max="16384" width="9.140625" style="1" customWidth="1"/>
  </cols>
  <sheetData>
    <row r="1" spans="1:9" ht="15.75" customHeight="1">
      <c r="A1" s="221" t="s">
        <v>0</v>
      </c>
      <c r="B1" s="221"/>
      <c r="C1" s="221"/>
      <c r="D1" s="221"/>
      <c r="E1" s="221"/>
      <c r="F1" s="221"/>
      <c r="G1" s="221"/>
      <c r="H1" s="225"/>
      <c r="I1" s="225"/>
    </row>
    <row r="2" spans="1:9" ht="15">
      <c r="A2" s="222" t="s">
        <v>1</v>
      </c>
      <c r="B2" s="222"/>
      <c r="C2" s="222"/>
      <c r="D2" s="222"/>
      <c r="E2" s="222"/>
      <c r="F2" s="222"/>
      <c r="G2" s="222"/>
      <c r="H2" s="225"/>
      <c r="I2" s="225"/>
    </row>
    <row r="3" spans="1:9" ht="15">
      <c r="A3" s="222" t="s">
        <v>2</v>
      </c>
      <c r="B3" s="222"/>
      <c r="C3" s="222"/>
      <c r="D3" s="222"/>
      <c r="E3" s="222"/>
      <c r="F3" s="222"/>
      <c r="G3" s="222"/>
      <c r="H3" s="225"/>
      <c r="I3" s="225"/>
    </row>
    <row r="4" spans="1:9" ht="12.75" customHeight="1" thickBot="1">
      <c r="A4" s="2"/>
      <c r="B4" s="2"/>
      <c r="C4" s="2"/>
      <c r="D4" s="2"/>
      <c r="E4" s="2"/>
      <c r="F4" s="2"/>
      <c r="G4" s="2"/>
      <c r="H4" s="43"/>
      <c r="I4" s="11"/>
    </row>
    <row r="5" spans="1:9" ht="6.75" customHeight="1">
      <c r="A5" s="3"/>
      <c r="B5" s="3"/>
      <c r="C5" s="3"/>
      <c r="D5" s="3"/>
      <c r="E5" s="3"/>
      <c r="F5" s="3"/>
      <c r="G5" s="3"/>
      <c r="I5" s="11"/>
    </row>
    <row r="6" spans="1:9" ht="12.75" customHeight="1">
      <c r="A6" s="223" t="str">
        <f>'BALANCE SHEET'!A6</f>
        <v>INTERIM REPORT FOR THE 2ND QUARTER ENDED 30 JUNE 2007</v>
      </c>
      <c r="B6" s="220"/>
      <c r="C6" s="220"/>
      <c r="D6" s="220"/>
      <c r="E6" s="220"/>
      <c r="F6" s="220"/>
      <c r="G6" s="220"/>
      <c r="H6" s="220"/>
      <c r="I6" s="220"/>
    </row>
    <row r="7" spans="1:9" ht="6" customHeight="1" thickBot="1">
      <c r="A7" s="2"/>
      <c r="B7" s="2"/>
      <c r="C7" s="2"/>
      <c r="D7" s="2"/>
      <c r="E7" s="2"/>
      <c r="F7" s="2"/>
      <c r="G7" s="2"/>
      <c r="H7" s="43"/>
      <c r="I7" s="11"/>
    </row>
    <row r="8" spans="1:7" ht="15">
      <c r="A8" s="5"/>
      <c r="B8" s="5"/>
      <c r="C8" s="5"/>
      <c r="D8" s="5"/>
      <c r="E8" s="5"/>
      <c r="F8" s="5"/>
      <c r="G8" s="5"/>
    </row>
    <row r="9" spans="1:9" ht="14.25">
      <c r="A9" s="219" t="s">
        <v>231</v>
      </c>
      <c r="B9" s="220"/>
      <c r="C9" s="220"/>
      <c r="D9" s="220"/>
      <c r="E9" s="220"/>
      <c r="F9" s="220"/>
      <c r="G9" s="220"/>
      <c r="H9" s="220"/>
      <c r="I9" s="220"/>
    </row>
    <row r="11" spans="2:8" s="10" customFormat="1" ht="12.75">
      <c r="B11" s="224" t="s">
        <v>35</v>
      </c>
      <c r="C11" s="224"/>
      <c r="D11" s="224"/>
      <c r="E11" s="44"/>
      <c r="F11" s="224" t="s">
        <v>36</v>
      </c>
      <c r="G11" s="224"/>
      <c r="H11" s="224"/>
    </row>
    <row r="12" spans="2:8" s="6" customFormat="1" ht="12.75">
      <c r="B12" s="73" t="s">
        <v>37</v>
      </c>
      <c r="C12" s="73"/>
      <c r="D12" s="73" t="s">
        <v>38</v>
      </c>
      <c r="E12" s="73"/>
      <c r="F12" s="73" t="s">
        <v>37</v>
      </c>
      <c r="G12" s="73"/>
      <c r="H12" s="73" t="s">
        <v>38</v>
      </c>
    </row>
    <row r="13" spans="2:8" s="6" customFormat="1" ht="12.75">
      <c r="B13" s="73" t="s">
        <v>39</v>
      </c>
      <c r="C13" s="73"/>
      <c r="D13" s="73" t="s">
        <v>40</v>
      </c>
      <c r="E13" s="73"/>
      <c r="F13" s="73" t="s">
        <v>39</v>
      </c>
      <c r="G13" s="73"/>
      <c r="H13" s="73" t="s">
        <v>40</v>
      </c>
    </row>
    <row r="14" spans="2:8" s="6" customFormat="1" ht="12.75">
      <c r="B14" s="73" t="s">
        <v>41</v>
      </c>
      <c r="C14" s="73"/>
      <c r="D14" s="73" t="s">
        <v>41</v>
      </c>
      <c r="E14" s="73"/>
      <c r="F14" s="73" t="s">
        <v>42</v>
      </c>
      <c r="G14" s="73"/>
      <c r="H14" s="73" t="s">
        <v>43</v>
      </c>
    </row>
    <row r="15" spans="2:8" s="6" customFormat="1" ht="12.75">
      <c r="B15" s="140" t="s">
        <v>44</v>
      </c>
      <c r="C15" s="141"/>
      <c r="D15" s="140" t="s">
        <v>45</v>
      </c>
      <c r="E15" s="141"/>
      <c r="F15" s="142" t="str">
        <f>+B15</f>
        <v>30/06/07</v>
      </c>
      <c r="G15" s="141"/>
      <c r="H15" s="142" t="str">
        <f>+D15</f>
        <v>30/06/06</v>
      </c>
    </row>
    <row r="16" spans="2:8" s="6" customFormat="1" ht="12.75">
      <c r="B16" s="7"/>
      <c r="C16" s="46"/>
      <c r="D16" s="45"/>
      <c r="E16" s="46"/>
      <c r="F16" s="7"/>
      <c r="G16" s="46"/>
      <c r="H16" s="45"/>
    </row>
    <row r="17" spans="1:8" s="6" customFormat="1" ht="12.75">
      <c r="A17" s="1"/>
      <c r="B17" s="73" t="s">
        <v>7</v>
      </c>
      <c r="C17" s="73"/>
      <c r="D17" s="73" t="s">
        <v>7</v>
      </c>
      <c r="E17" s="73"/>
      <c r="F17" s="73" t="s">
        <v>7</v>
      </c>
      <c r="G17" s="73"/>
      <c r="H17" s="73" t="s">
        <v>7</v>
      </c>
    </row>
    <row r="18" s="6" customFormat="1" ht="12.75">
      <c r="A18" s="1"/>
    </row>
    <row r="19" spans="1:8" ht="12.75">
      <c r="A19" s="1" t="s">
        <v>46</v>
      </c>
      <c r="B19" s="47">
        <f>+F19-21453</f>
        <v>12980</v>
      </c>
      <c r="D19" s="48">
        <v>2022</v>
      </c>
      <c r="F19" s="47">
        <f>+'[1]CPL'!AD11</f>
        <v>34433</v>
      </c>
      <c r="H19" s="31">
        <v>3863</v>
      </c>
    </row>
    <row r="20" spans="1:8" s="10" customFormat="1" ht="12.75">
      <c r="A20" s="1" t="s">
        <v>47</v>
      </c>
      <c r="B20" s="49">
        <f>+F20-15</f>
        <v>104</v>
      </c>
      <c r="C20" s="50"/>
      <c r="D20" s="32">
        <v>32</v>
      </c>
      <c r="E20" s="50"/>
      <c r="F20" s="128">
        <f>+'[1]CPL'!AD15</f>
        <v>119</v>
      </c>
      <c r="G20" s="50"/>
      <c r="H20" s="51">
        <v>35</v>
      </c>
    </row>
    <row r="21" spans="2:8" ht="12.75">
      <c r="B21" s="47"/>
      <c r="F21" s="16"/>
      <c r="H21" s="31"/>
    </row>
    <row r="22" spans="2:8" ht="12.75">
      <c r="B22" s="47"/>
      <c r="F22" s="16"/>
      <c r="H22" s="31"/>
    </row>
    <row r="23" spans="1:8" ht="12.75">
      <c r="A23" s="10" t="s">
        <v>48</v>
      </c>
      <c r="B23" s="47">
        <f>F23-360</f>
        <v>-170</v>
      </c>
      <c r="C23" s="13"/>
      <c r="D23" s="52">
        <v>-7</v>
      </c>
      <c r="E23" s="13"/>
      <c r="F23" s="129">
        <f>+'[1]CPL'!AD18</f>
        <v>190</v>
      </c>
      <c r="G23" s="13"/>
      <c r="H23" s="53">
        <v>713</v>
      </c>
    </row>
    <row r="24" spans="2:8" ht="12.75">
      <c r="B24" s="47"/>
      <c r="D24" s="54"/>
      <c r="F24" s="55"/>
      <c r="H24" s="56"/>
    </row>
    <row r="25" spans="1:8" ht="12.75">
      <c r="A25" s="1" t="s">
        <v>49</v>
      </c>
      <c r="B25" s="47">
        <f>+F25+110</f>
        <v>-91</v>
      </c>
      <c r="C25" s="13"/>
      <c r="D25" s="52">
        <v>-20</v>
      </c>
      <c r="E25" s="13"/>
      <c r="F25" s="129">
        <f>+'[1]CPL'!AD19</f>
        <v>-201</v>
      </c>
      <c r="G25" s="13"/>
      <c r="H25" s="53">
        <v>-32</v>
      </c>
    </row>
    <row r="26" spans="2:8" ht="12.75">
      <c r="B26" s="47"/>
      <c r="D26" s="54"/>
      <c r="F26" s="55"/>
      <c r="H26" s="56"/>
    </row>
    <row r="27" spans="2:8" ht="12.75">
      <c r="B27" s="47"/>
      <c r="D27" s="54"/>
      <c r="F27" s="55"/>
      <c r="H27" s="56"/>
    </row>
    <row r="28" spans="1:8" ht="12.75">
      <c r="A28" s="10" t="s">
        <v>50</v>
      </c>
      <c r="B28" s="47">
        <f>SUM(B23:B26)</f>
        <v>-261</v>
      </c>
      <c r="C28" s="15"/>
      <c r="D28" s="61">
        <f>SUM(D23:D26)</f>
        <v>-27</v>
      </c>
      <c r="E28" s="15"/>
      <c r="F28" s="68">
        <f>SUM(F23:F27)</f>
        <v>-11</v>
      </c>
      <c r="G28" s="68"/>
      <c r="H28" s="68">
        <f>SUM(H23:H27)</f>
        <v>681</v>
      </c>
    </row>
    <row r="29" spans="2:8" ht="12.75">
      <c r="B29" s="47"/>
      <c r="C29" s="11"/>
      <c r="D29" s="58"/>
      <c r="E29" s="11"/>
      <c r="F29" s="59"/>
      <c r="G29" s="11"/>
      <c r="H29" s="60"/>
    </row>
    <row r="30" spans="1:8" ht="12.75">
      <c r="A30" s="1" t="s">
        <v>51</v>
      </c>
      <c r="B30" s="13">
        <f>+F30</f>
        <v>-10</v>
      </c>
      <c r="C30" s="11"/>
      <c r="D30" s="61">
        <v>0</v>
      </c>
      <c r="E30" s="11"/>
      <c r="F30" s="61">
        <f>+'[1]CPL'!AD22</f>
        <v>-10</v>
      </c>
      <c r="G30" s="11"/>
      <c r="H30" s="62">
        <v>0</v>
      </c>
    </row>
    <row r="31" spans="2:8" ht="12.75">
      <c r="B31" s="63"/>
      <c r="C31" s="11"/>
      <c r="D31" s="32"/>
      <c r="E31" s="11"/>
      <c r="F31" s="64"/>
      <c r="G31" s="11"/>
      <c r="H31" s="65"/>
    </row>
    <row r="32" spans="1:8" ht="12.75">
      <c r="A32" s="66" t="s">
        <v>52</v>
      </c>
      <c r="B32" s="67">
        <f>SUM(B28:B31)</f>
        <v>-271</v>
      </c>
      <c r="C32" s="11"/>
      <c r="D32" s="61">
        <f>SUM(D28:D31)</f>
        <v>-27</v>
      </c>
      <c r="E32" s="11"/>
      <c r="F32" s="68">
        <f>SUM(F28:F31)</f>
        <v>-21</v>
      </c>
      <c r="G32" s="68"/>
      <c r="H32" s="68">
        <f>SUM(H28:H31)</f>
        <v>681</v>
      </c>
    </row>
    <row r="33" spans="2:8" ht="12.75">
      <c r="B33" s="47"/>
      <c r="C33" s="11"/>
      <c r="D33" s="61"/>
      <c r="E33" s="11"/>
      <c r="F33" s="69"/>
      <c r="G33" s="11"/>
      <c r="H33" s="62"/>
    </row>
    <row r="34" spans="1:8" ht="12.75">
      <c r="A34" s="4" t="s">
        <v>53</v>
      </c>
      <c r="B34" s="70">
        <v>0</v>
      </c>
      <c r="C34" s="11"/>
      <c r="D34" s="61">
        <v>-144</v>
      </c>
      <c r="E34" s="11"/>
      <c r="F34" s="130">
        <f>-'[2]PL'!T33/1000</f>
        <v>0</v>
      </c>
      <c r="G34" s="11"/>
      <c r="H34" s="62">
        <v>-425</v>
      </c>
    </row>
    <row r="35" spans="2:8" ht="12.75">
      <c r="B35" s="47"/>
      <c r="C35" s="11"/>
      <c r="D35" s="61"/>
      <c r="E35" s="11"/>
      <c r="F35" s="69"/>
      <c r="G35" s="11"/>
      <c r="H35" s="62"/>
    </row>
    <row r="36" spans="1:8" ht="12.75">
      <c r="A36" s="1" t="s">
        <v>54</v>
      </c>
      <c r="B36" s="70">
        <v>0</v>
      </c>
      <c r="C36" s="11"/>
      <c r="D36" s="61">
        <v>0</v>
      </c>
      <c r="E36" s="11"/>
      <c r="F36" s="130">
        <f>-ROUND('[2]PL'!R35/1000,0)</f>
        <v>0</v>
      </c>
      <c r="G36" s="11"/>
      <c r="H36" s="62">
        <v>0</v>
      </c>
    </row>
    <row r="37" spans="2:8" ht="12.75">
      <c r="B37" s="47"/>
      <c r="D37" s="71"/>
      <c r="F37" s="72"/>
      <c r="H37" s="65"/>
    </row>
    <row r="38" spans="1:8" s="10" customFormat="1" ht="13.5" thickBot="1">
      <c r="A38" s="10" t="s">
        <v>55</v>
      </c>
      <c r="B38" s="131">
        <f>SUM(B32:B37)</f>
        <v>-271</v>
      </c>
      <c r="C38" s="132"/>
      <c r="D38" s="133">
        <f>SUM(D32:D37)</f>
        <v>-171</v>
      </c>
      <c r="E38" s="132"/>
      <c r="F38" s="134">
        <f>SUM(F32:F37)</f>
        <v>-21</v>
      </c>
      <c r="G38" s="68"/>
      <c r="H38" s="134">
        <f>SUM(H32:H37)</f>
        <v>256</v>
      </c>
    </row>
    <row r="39" spans="1:8" s="10" customFormat="1" ht="13.5" thickTop="1">
      <c r="A39" s="1"/>
      <c r="B39" s="47"/>
      <c r="D39" s="73"/>
      <c r="H39" s="62"/>
    </row>
    <row r="40" spans="1:8" s="10" customFormat="1" ht="12.75">
      <c r="A40" s="1" t="s">
        <v>56</v>
      </c>
      <c r="B40" s="47"/>
      <c r="D40" s="74"/>
      <c r="F40" s="75"/>
      <c r="H40" s="62"/>
    </row>
    <row r="41" spans="1:8" ht="12.75">
      <c r="A41" s="76" t="s">
        <v>57</v>
      </c>
      <c r="B41" s="77">
        <f>B38/50354*100</f>
        <v>-0.5381896175080431</v>
      </c>
      <c r="C41" s="78"/>
      <c r="D41" s="78">
        <f>+D38/50354*100</f>
        <v>-0.33959566270802716</v>
      </c>
      <c r="E41" s="78"/>
      <c r="F41" s="78">
        <f>+F38/50354*100</f>
        <v>-0.041704730508003336</v>
      </c>
      <c r="G41" s="78"/>
      <c r="H41" s="78">
        <f>+H38/50354*100</f>
        <v>0.5084005242880407</v>
      </c>
    </row>
    <row r="42" spans="1:8" ht="12.75">
      <c r="A42" s="76" t="s">
        <v>58</v>
      </c>
      <c r="B42" s="80" t="s">
        <v>59</v>
      </c>
      <c r="C42" s="79"/>
      <c r="D42" s="80" t="s">
        <v>59</v>
      </c>
      <c r="E42" s="79"/>
      <c r="F42" s="80" t="s">
        <v>59</v>
      </c>
      <c r="G42" s="80"/>
      <c r="H42" s="56" t="s">
        <v>59</v>
      </c>
    </row>
    <row r="43" spans="1:8" ht="12.75">
      <c r="A43" s="76"/>
      <c r="B43" s="81"/>
      <c r="C43" s="79"/>
      <c r="D43" s="82"/>
      <c r="E43" s="79"/>
      <c r="F43" s="78"/>
      <c r="G43" s="80"/>
      <c r="H43" s="83"/>
    </row>
    <row r="44" spans="1:8" ht="12.75">
      <c r="A44" s="76"/>
      <c r="D44" s="84"/>
      <c r="H44" s="85"/>
    </row>
    <row r="45" spans="2:6" ht="12.75" customHeight="1">
      <c r="B45" s="70"/>
      <c r="F45" s="11"/>
    </row>
    <row r="46" spans="1:2" ht="12.75" customHeight="1">
      <c r="A46" s="1" t="s">
        <v>60</v>
      </c>
      <c r="B46" s="70"/>
    </row>
    <row r="47" spans="1:6" ht="12.75" customHeight="1">
      <c r="A47" s="86" t="s">
        <v>33</v>
      </c>
      <c r="B47" s="87"/>
      <c r="C47" s="86"/>
      <c r="D47" s="86"/>
      <c r="E47" s="86"/>
      <c r="F47" s="11"/>
    </row>
    <row r="48" ht="12.75">
      <c r="B48" s="70"/>
    </row>
    <row r="49" spans="2:8" ht="12.75">
      <c r="B49" s="70"/>
      <c r="F49" s="13"/>
      <c r="G49" s="13"/>
      <c r="H49" s="13"/>
    </row>
    <row r="50" spans="2:8" ht="12.75">
      <c r="B50" s="70"/>
      <c r="F50" s="13"/>
      <c r="G50" s="13"/>
      <c r="H50" s="13"/>
    </row>
    <row r="51" spans="2:8" ht="12.75">
      <c r="B51" s="70"/>
      <c r="F51" s="13"/>
      <c r="G51" s="13"/>
      <c r="H51" s="13"/>
    </row>
    <row r="52" spans="2:8" ht="12.75">
      <c r="B52" s="70"/>
      <c r="F52" s="13"/>
      <c r="G52" s="13"/>
      <c r="H52" s="13"/>
    </row>
    <row r="53" spans="2:8" ht="12.75">
      <c r="B53" s="70"/>
      <c r="F53" s="13"/>
      <c r="G53" s="13"/>
      <c r="H53" s="13"/>
    </row>
    <row r="54" spans="1:8" ht="12.75">
      <c r="A54" s="10"/>
      <c r="B54" s="88"/>
      <c r="C54" s="10"/>
      <c r="D54" s="10"/>
      <c r="E54" s="10"/>
      <c r="F54" s="13"/>
      <c r="G54" s="13"/>
      <c r="H54" s="13"/>
    </row>
    <row r="55" spans="2:8" ht="12.75">
      <c r="B55" s="70"/>
      <c r="F55" s="13"/>
      <c r="G55" s="13"/>
      <c r="H55" s="13"/>
    </row>
    <row r="56" spans="6:8" ht="12.75">
      <c r="F56" s="13"/>
      <c r="G56" s="13"/>
      <c r="H56" s="13"/>
    </row>
    <row r="57" spans="1:8" ht="12.75">
      <c r="A57" s="10"/>
      <c r="B57" s="10"/>
      <c r="C57" s="10"/>
      <c r="D57" s="10"/>
      <c r="E57" s="10"/>
      <c r="F57" s="13"/>
      <c r="G57" s="13"/>
      <c r="H57" s="13"/>
    </row>
    <row r="58" spans="6:8" ht="12.75">
      <c r="F58" s="13"/>
      <c r="G58" s="13"/>
      <c r="H58" s="13"/>
    </row>
    <row r="59" spans="6:8" ht="12.75">
      <c r="F59" s="13"/>
      <c r="G59" s="13"/>
      <c r="H59" s="13"/>
    </row>
    <row r="60" spans="1:8" ht="12.75">
      <c r="A60" s="10"/>
      <c r="B60" s="10"/>
      <c r="C60" s="10"/>
      <c r="D60" s="10"/>
      <c r="E60" s="10"/>
      <c r="F60" s="13"/>
      <c r="G60" s="13"/>
      <c r="H60" s="13"/>
    </row>
    <row r="61" spans="6:8" ht="12.75">
      <c r="F61" s="13"/>
      <c r="G61" s="13"/>
      <c r="H61" s="13"/>
    </row>
    <row r="62" spans="6:8" ht="12.75">
      <c r="F62" s="13"/>
      <c r="G62" s="13"/>
      <c r="H62" s="13"/>
    </row>
    <row r="63" spans="6:8" ht="12.75">
      <c r="F63" s="13"/>
      <c r="G63" s="13"/>
      <c r="H63" s="13"/>
    </row>
    <row r="64" spans="6:8" ht="12.75">
      <c r="F64" s="13"/>
      <c r="G64" s="13"/>
      <c r="H64" s="13"/>
    </row>
    <row r="65" spans="6:8" ht="12.75">
      <c r="F65" s="13"/>
      <c r="G65" s="13"/>
      <c r="H65" s="13"/>
    </row>
    <row r="66" spans="6:8" ht="12.75">
      <c r="F66" s="13"/>
      <c r="G66" s="13"/>
      <c r="H66" s="13"/>
    </row>
  </sheetData>
  <mergeCells count="7">
    <mergeCell ref="A1:I1"/>
    <mergeCell ref="A2:I2"/>
    <mergeCell ref="A3:I3"/>
    <mergeCell ref="B11:D11"/>
    <mergeCell ref="F11:H11"/>
    <mergeCell ref="A6:I6"/>
    <mergeCell ref="A9:I9"/>
  </mergeCells>
  <printOptions/>
  <pageMargins left="0.984251968503937" right="0.3937007874015748" top="0.5905511811023623" bottom="0.3937007874015748" header="0.5118110236220472" footer="0.5118110236220472"/>
  <pageSetup horizontalDpi="600" verticalDpi="600" orientation="portrait" scale="88" r:id="rId1"/>
</worksheet>
</file>

<file path=xl/worksheets/sheet3.xml><?xml version="1.0" encoding="utf-8"?>
<worksheet xmlns="http://schemas.openxmlformats.org/spreadsheetml/2006/main" xmlns:r="http://schemas.openxmlformats.org/officeDocument/2006/relationships">
  <dimension ref="A1:Q678"/>
  <sheetViews>
    <sheetView workbookViewId="0" topLeftCell="A1">
      <selection activeCell="B33" sqref="B33"/>
    </sheetView>
  </sheetViews>
  <sheetFormatPr defaultColWidth="9.140625" defaultRowHeight="12.75"/>
  <cols>
    <col min="1" max="1" width="33.421875" style="89" customWidth="1"/>
    <col min="2" max="2" width="10.7109375" style="89" customWidth="1"/>
    <col min="3" max="3" width="2.8515625" style="89" customWidth="1"/>
    <col min="4" max="4" width="2.7109375" style="89" customWidth="1"/>
    <col min="5" max="5" width="10.7109375" style="89" customWidth="1"/>
    <col min="6" max="6" width="2.421875" style="89" customWidth="1"/>
    <col min="7" max="7" width="13.57421875" style="89" bestFit="1" customWidth="1"/>
    <col min="8" max="8" width="2.421875" style="89" customWidth="1"/>
    <col min="9" max="9" width="10.7109375" style="89" customWidth="1"/>
    <col min="10" max="10" width="4.7109375" style="89" customWidth="1"/>
    <col min="11" max="11" width="12.8515625" style="89" bestFit="1" customWidth="1"/>
    <col min="12" max="12" width="3.421875" style="89" customWidth="1"/>
    <col min="13" max="13" width="11.28125" style="93" bestFit="1" customWidth="1"/>
    <col min="14" max="14" width="9.140625" style="89" customWidth="1"/>
    <col min="15" max="15" width="10.00390625" style="89" bestFit="1" customWidth="1"/>
    <col min="16" max="16" width="9.140625" style="89" customWidth="1"/>
    <col min="17" max="17" width="10.00390625" style="89" bestFit="1" customWidth="1"/>
    <col min="18" max="16384" width="9.140625" style="89" customWidth="1"/>
  </cols>
  <sheetData>
    <row r="1" spans="1:13" ht="15.75">
      <c r="A1" s="198" t="s">
        <v>0</v>
      </c>
      <c r="B1" s="198"/>
      <c r="C1" s="198"/>
      <c r="D1" s="198"/>
      <c r="E1" s="198"/>
      <c r="F1" s="198"/>
      <c r="G1" s="198"/>
      <c r="H1" s="198"/>
      <c r="I1" s="198"/>
      <c r="J1" s="198"/>
      <c r="K1" s="198"/>
      <c r="L1" s="198"/>
      <c r="M1" s="198"/>
    </row>
    <row r="2" spans="1:13" ht="15">
      <c r="A2" s="173" t="s">
        <v>1</v>
      </c>
      <c r="B2" s="173"/>
      <c r="C2" s="173"/>
      <c r="D2" s="173"/>
      <c r="E2" s="173"/>
      <c r="F2" s="173"/>
      <c r="G2" s="173"/>
      <c r="H2" s="173"/>
      <c r="I2" s="173"/>
      <c r="J2" s="173"/>
      <c r="K2" s="173"/>
      <c r="L2" s="173"/>
      <c r="M2" s="173"/>
    </row>
    <row r="3" spans="1:13" ht="15">
      <c r="A3" s="173" t="s">
        <v>2</v>
      </c>
      <c r="B3" s="173"/>
      <c r="C3" s="173"/>
      <c r="D3" s="173"/>
      <c r="E3" s="173"/>
      <c r="F3" s="173"/>
      <c r="G3" s="173"/>
      <c r="H3" s="173"/>
      <c r="I3" s="173"/>
      <c r="J3" s="173"/>
      <c r="K3" s="173"/>
      <c r="L3" s="173"/>
      <c r="M3" s="173"/>
    </row>
    <row r="4" spans="1:13" ht="12.75" customHeight="1" thickBot="1">
      <c r="A4" s="90"/>
      <c r="B4" s="90"/>
      <c r="C4" s="90"/>
      <c r="D4" s="90"/>
      <c r="E4" s="90"/>
      <c r="F4" s="90"/>
      <c r="G4" s="90"/>
      <c r="H4" s="90"/>
      <c r="I4" s="90"/>
      <c r="J4" s="90"/>
      <c r="K4" s="90"/>
      <c r="L4" s="90"/>
      <c r="M4" s="90"/>
    </row>
    <row r="5" spans="1:6" ht="6.75" customHeight="1">
      <c r="A5" s="91"/>
      <c r="B5" s="91"/>
      <c r="C5" s="91"/>
      <c r="D5" s="92"/>
      <c r="E5" s="92"/>
      <c r="F5" s="92"/>
    </row>
    <row r="6" spans="1:13" ht="12.75" customHeight="1">
      <c r="A6" s="223" t="s">
        <v>229</v>
      </c>
      <c r="B6" s="223"/>
      <c r="C6" s="223"/>
      <c r="D6" s="223"/>
      <c r="E6" s="223"/>
      <c r="F6" s="223"/>
      <c r="G6" s="223"/>
      <c r="H6" s="223"/>
      <c r="I6" s="223"/>
      <c r="J6" s="223"/>
      <c r="K6" s="223"/>
      <c r="L6" s="223"/>
      <c r="M6" s="223"/>
    </row>
    <row r="7" spans="1:13" ht="6" customHeight="1" thickBot="1">
      <c r="A7" s="90"/>
      <c r="B7" s="90"/>
      <c r="C7" s="90"/>
      <c r="D7" s="90"/>
      <c r="E7" s="90"/>
      <c r="F7" s="90"/>
      <c r="G7" s="90"/>
      <c r="H7" s="90"/>
      <c r="I7" s="90"/>
      <c r="J7" s="90"/>
      <c r="K7" s="90"/>
      <c r="L7" s="90"/>
      <c r="M7" s="90"/>
    </row>
    <row r="8" spans="1:6" ht="15">
      <c r="A8" s="92"/>
      <c r="B8" s="92"/>
      <c r="C8" s="92"/>
      <c r="D8" s="92"/>
      <c r="E8" s="92"/>
      <c r="F8" s="92"/>
    </row>
    <row r="9" spans="1:6" ht="15">
      <c r="A9" s="94" t="s">
        <v>61</v>
      </c>
      <c r="B9" s="92"/>
      <c r="C9" s="92"/>
      <c r="D9" s="92"/>
      <c r="E9" s="92"/>
      <c r="F9" s="92"/>
    </row>
    <row r="10" spans="3:13" s="95" customFormat="1" ht="12.75">
      <c r="C10" s="96"/>
      <c r="M10" s="97"/>
    </row>
    <row r="11" spans="2:13" ht="12.75">
      <c r="B11" s="143" t="s">
        <v>62</v>
      </c>
      <c r="C11" s="144"/>
      <c r="D11" s="145"/>
      <c r="E11" s="145" t="str">
        <f>E26</f>
        <v>Other</v>
      </c>
      <c r="F11" s="146"/>
      <c r="G11" s="145" t="s">
        <v>63</v>
      </c>
      <c r="H11" s="145"/>
      <c r="I11" s="145" t="s">
        <v>62</v>
      </c>
      <c r="J11" s="145"/>
      <c r="K11" s="145" t="s">
        <v>64</v>
      </c>
      <c r="L11" s="145"/>
      <c r="M11" s="145"/>
    </row>
    <row r="12" spans="2:13" ht="12.75">
      <c r="B12" s="145" t="s">
        <v>65</v>
      </c>
      <c r="C12" s="144"/>
      <c r="D12" s="144"/>
      <c r="E12" s="144" t="s">
        <v>66</v>
      </c>
      <c r="F12" s="145"/>
      <c r="G12" s="144" t="s">
        <v>66</v>
      </c>
      <c r="H12" s="145"/>
      <c r="I12" s="144" t="s">
        <v>67</v>
      </c>
      <c r="J12" s="145"/>
      <c r="K12" s="144" t="s">
        <v>68</v>
      </c>
      <c r="L12" s="145"/>
      <c r="M12" s="147" t="s">
        <v>69</v>
      </c>
    </row>
    <row r="13" spans="2:13" ht="12.75">
      <c r="B13" s="148" t="s">
        <v>7</v>
      </c>
      <c r="C13" s="144"/>
      <c r="D13" s="149"/>
      <c r="E13" s="149" t="s">
        <v>7</v>
      </c>
      <c r="F13" s="148"/>
      <c r="G13" s="144" t="s">
        <v>7</v>
      </c>
      <c r="H13" s="145"/>
      <c r="I13" s="145" t="s">
        <v>7</v>
      </c>
      <c r="J13" s="145"/>
      <c r="K13" s="145" t="s">
        <v>7</v>
      </c>
      <c r="L13" s="145"/>
      <c r="M13" s="147" t="s">
        <v>7</v>
      </c>
    </row>
    <row r="14" spans="2:7" ht="12.75">
      <c r="B14" s="99"/>
      <c r="C14" s="98"/>
      <c r="D14" s="100"/>
      <c r="E14" s="100"/>
      <c r="F14" s="99"/>
      <c r="G14" s="101"/>
    </row>
    <row r="15" spans="1:13" ht="12.75">
      <c r="A15" s="102" t="s">
        <v>70</v>
      </c>
      <c r="B15" s="93">
        <f>+B40</f>
        <v>50354</v>
      </c>
      <c r="C15" s="103"/>
      <c r="D15" s="93"/>
      <c r="E15" s="70">
        <v>0</v>
      </c>
      <c r="F15" s="104"/>
      <c r="G15" s="19">
        <v>0</v>
      </c>
      <c r="H15" s="93"/>
      <c r="I15" s="93">
        <f>+I40</f>
        <v>100</v>
      </c>
      <c r="J15" s="93"/>
      <c r="K15" s="93">
        <f>+K40</f>
        <v>-28318</v>
      </c>
      <c r="M15" s="93">
        <f>SUM(B15:L15)</f>
        <v>22136</v>
      </c>
    </row>
    <row r="16" spans="2:11" ht="12.75">
      <c r="B16" s="93"/>
      <c r="C16" s="103"/>
      <c r="D16" s="93"/>
      <c r="E16" s="70"/>
      <c r="F16" s="104"/>
      <c r="G16" s="19"/>
      <c r="H16" s="93"/>
      <c r="I16" s="93"/>
      <c r="J16" s="93"/>
      <c r="K16" s="93"/>
    </row>
    <row r="17" spans="2:13" s="101" customFormat="1" ht="12.75">
      <c r="B17" s="19"/>
      <c r="C17" s="19"/>
      <c r="D17" s="105"/>
      <c r="E17" s="19"/>
      <c r="F17" s="106"/>
      <c r="G17" s="19"/>
      <c r="H17" s="19"/>
      <c r="I17" s="19"/>
      <c r="J17" s="105"/>
      <c r="K17" s="105"/>
      <c r="M17" s="93"/>
    </row>
    <row r="18" spans="1:13" s="101" customFormat="1" ht="12.75">
      <c r="A18" s="101" t="s">
        <v>71</v>
      </c>
      <c r="B18" s="19">
        <v>0</v>
      </c>
      <c r="C18" s="19"/>
      <c r="D18" s="105"/>
      <c r="E18" s="19">
        <v>0</v>
      </c>
      <c r="F18" s="106"/>
      <c r="G18" s="19">
        <v>0</v>
      </c>
      <c r="H18" s="19"/>
      <c r="I18" s="19">
        <v>0</v>
      </c>
      <c r="J18" s="105"/>
      <c r="K18" s="105">
        <f>+INCOME!F38</f>
        <v>-21</v>
      </c>
      <c r="M18" s="93">
        <f>SUM(B18:L18)</f>
        <v>-21</v>
      </c>
    </row>
    <row r="19" spans="2:17" s="101" customFormat="1" ht="12.75">
      <c r="B19" s="19"/>
      <c r="C19" s="19"/>
      <c r="D19" s="105"/>
      <c r="E19" s="19"/>
      <c r="F19" s="106"/>
      <c r="G19" s="105"/>
      <c r="H19" s="105"/>
      <c r="I19" s="105"/>
      <c r="J19" s="105"/>
      <c r="K19" s="105"/>
      <c r="M19" s="93"/>
      <c r="O19" s="107"/>
      <c r="P19" s="107"/>
      <c r="Q19" s="107"/>
    </row>
    <row r="20" spans="1:17" s="101" customFormat="1" ht="13.5" thickBot="1">
      <c r="A20" s="102" t="s">
        <v>72</v>
      </c>
      <c r="B20" s="108">
        <f>SUM(B15:B19)</f>
        <v>50354</v>
      </c>
      <c r="C20" s="105"/>
      <c r="D20" s="19"/>
      <c r="E20" s="109">
        <f>SUM(E15:E19)</f>
        <v>0</v>
      </c>
      <c r="F20" s="104"/>
      <c r="G20" s="109">
        <f>SUM(G15:G19)</f>
        <v>0</v>
      </c>
      <c r="H20" s="105"/>
      <c r="I20" s="108">
        <f>SUM(I15:I19)</f>
        <v>100</v>
      </c>
      <c r="J20" s="105"/>
      <c r="K20" s="108">
        <f>SUM(K15:K19)</f>
        <v>-28339</v>
      </c>
      <c r="M20" s="108">
        <f>SUM(B20:L20)</f>
        <v>22115</v>
      </c>
      <c r="O20" s="110">
        <f>K20+I20</f>
        <v>-28239</v>
      </c>
      <c r="P20" s="107"/>
      <c r="Q20" s="107"/>
    </row>
    <row r="21" spans="1:17" s="101" customFormat="1" ht="13.5" thickTop="1">
      <c r="A21" s="102"/>
      <c r="B21" s="105"/>
      <c r="C21" s="105"/>
      <c r="D21" s="19"/>
      <c r="E21" s="19"/>
      <c r="F21" s="104"/>
      <c r="G21" s="19"/>
      <c r="H21" s="105"/>
      <c r="I21" s="105"/>
      <c r="J21" s="105"/>
      <c r="K21" s="105"/>
      <c r="M21" s="105"/>
      <c r="O21" s="110"/>
      <c r="P21" s="107"/>
      <c r="Q21" s="107"/>
    </row>
    <row r="22" spans="2:17" s="101" customFormat="1" ht="12.75">
      <c r="B22" s="99"/>
      <c r="C22" s="99"/>
      <c r="D22" s="99"/>
      <c r="E22" s="99"/>
      <c r="F22" s="99"/>
      <c r="M22" s="105"/>
      <c r="O22" s="110">
        <f>O24</f>
        <v>0</v>
      </c>
      <c r="P22" s="107"/>
      <c r="Q22" s="111">
        <f>O22+O20</f>
        <v>-28239</v>
      </c>
    </row>
    <row r="23" spans="2:17" s="101" customFormat="1" ht="12.75">
      <c r="B23" s="99"/>
      <c r="C23" s="99"/>
      <c r="D23" s="99"/>
      <c r="E23" s="99"/>
      <c r="F23" s="99"/>
      <c r="M23" s="105"/>
      <c r="O23" s="107"/>
      <c r="P23" s="107"/>
      <c r="Q23" s="110" t="e">
        <f>'[4]Balance Sheet'!E56</f>
        <v>#REF!</v>
      </c>
    </row>
    <row r="24" spans="2:17" s="101" customFormat="1" ht="12.75">
      <c r="B24" s="99"/>
      <c r="C24" s="99"/>
      <c r="D24" s="99"/>
      <c r="E24" s="99"/>
      <c r="F24" s="99"/>
      <c r="M24" s="105"/>
      <c r="O24" s="107"/>
      <c r="P24" s="107"/>
      <c r="Q24" s="107"/>
    </row>
    <row r="25" spans="1:17" s="101" customFormat="1" ht="12.75">
      <c r="A25" s="112"/>
      <c r="B25" s="99"/>
      <c r="C25" s="99"/>
      <c r="D25" s="99"/>
      <c r="E25" s="99"/>
      <c r="F25" s="99"/>
      <c r="K25" s="113"/>
      <c r="M25" s="105"/>
      <c r="N25" s="105"/>
      <c r="O25" s="107"/>
      <c r="P25" s="107"/>
      <c r="Q25" s="111"/>
    </row>
    <row r="26" spans="2:13" ht="12.75">
      <c r="B26" s="143" t="s">
        <v>62</v>
      </c>
      <c r="C26" s="144"/>
      <c r="D26" s="145"/>
      <c r="E26" s="145" t="s">
        <v>73</v>
      </c>
      <c r="F26" s="146"/>
      <c r="G26" s="145" t="s">
        <v>63</v>
      </c>
      <c r="H26" s="145"/>
      <c r="I26" s="145" t="s">
        <v>62</v>
      </c>
      <c r="J26" s="145"/>
      <c r="K26" s="145" t="s">
        <v>64</v>
      </c>
      <c r="L26" s="150"/>
      <c r="M26" s="151"/>
    </row>
    <row r="27" spans="2:13" ht="12.75">
      <c r="B27" s="145" t="s">
        <v>65</v>
      </c>
      <c r="C27" s="144"/>
      <c r="D27" s="144"/>
      <c r="E27" s="144" t="s">
        <v>66</v>
      </c>
      <c r="F27" s="145"/>
      <c r="G27" s="144" t="s">
        <v>66</v>
      </c>
      <c r="H27" s="145"/>
      <c r="I27" s="144" t="s">
        <v>67</v>
      </c>
      <c r="J27" s="145"/>
      <c r="K27" s="144" t="s">
        <v>74</v>
      </c>
      <c r="L27" s="150"/>
      <c r="M27" s="147" t="s">
        <v>69</v>
      </c>
    </row>
    <row r="28" spans="2:13" ht="12.75">
      <c r="B28" s="148" t="s">
        <v>7</v>
      </c>
      <c r="C28" s="144"/>
      <c r="D28" s="149"/>
      <c r="E28" s="149" t="s">
        <v>7</v>
      </c>
      <c r="F28" s="148"/>
      <c r="G28" s="144" t="s">
        <v>7</v>
      </c>
      <c r="H28" s="145"/>
      <c r="I28" s="145" t="s">
        <v>7</v>
      </c>
      <c r="J28" s="145"/>
      <c r="K28" s="145" t="s">
        <v>7</v>
      </c>
      <c r="L28" s="145"/>
      <c r="M28" s="147" t="s">
        <v>7</v>
      </c>
    </row>
    <row r="29" spans="2:13" ht="12.75">
      <c r="B29" s="148"/>
      <c r="C29" s="144"/>
      <c r="D29" s="149"/>
      <c r="E29" s="149"/>
      <c r="F29" s="148"/>
      <c r="G29" s="144"/>
      <c r="H29" s="145"/>
      <c r="I29" s="145"/>
      <c r="J29" s="145"/>
      <c r="K29" s="145"/>
      <c r="L29" s="145"/>
      <c r="M29" s="147"/>
    </row>
    <row r="30" spans="1:13" ht="12.75">
      <c r="A30" s="102" t="s">
        <v>75</v>
      </c>
      <c r="B30" s="114">
        <v>50354</v>
      </c>
      <c r="C30" s="115"/>
      <c r="D30" s="114"/>
      <c r="E30" s="114">
        <v>779</v>
      </c>
      <c r="F30" s="116"/>
      <c r="G30" s="117">
        <v>488</v>
      </c>
      <c r="H30" s="114"/>
      <c r="I30" s="114">
        <v>100</v>
      </c>
      <c r="J30" s="114"/>
      <c r="K30" s="114">
        <f>-29102</f>
        <v>-29102</v>
      </c>
      <c r="L30" s="114"/>
      <c r="M30" s="114">
        <f>SUM(B30:L30)</f>
        <v>22619</v>
      </c>
    </row>
    <row r="31" spans="2:13" ht="12.75">
      <c r="B31" s="13"/>
      <c r="C31" s="115"/>
      <c r="D31" s="13"/>
      <c r="E31" s="13"/>
      <c r="F31" s="14"/>
      <c r="G31" s="15"/>
      <c r="H31" s="13"/>
      <c r="I31" s="13"/>
      <c r="J31" s="13"/>
      <c r="K31" s="13"/>
      <c r="L31" s="13"/>
      <c r="M31" s="114"/>
    </row>
    <row r="32" spans="1:13" s="101" customFormat="1" ht="12.75">
      <c r="A32" s="101" t="s">
        <v>76</v>
      </c>
      <c r="B32" s="15">
        <v>0</v>
      </c>
      <c r="C32" s="115"/>
      <c r="D32" s="15"/>
      <c r="E32" s="15"/>
      <c r="F32" s="14"/>
      <c r="G32" s="15">
        <v>0</v>
      </c>
      <c r="H32" s="15"/>
      <c r="I32" s="15">
        <v>0</v>
      </c>
      <c r="J32" s="15"/>
      <c r="K32" s="15">
        <v>0</v>
      </c>
      <c r="L32" s="15"/>
      <c r="M32" s="114"/>
    </row>
    <row r="33" spans="1:13" s="101" customFormat="1" ht="12.75">
      <c r="A33" s="101" t="s">
        <v>77</v>
      </c>
      <c r="B33" s="15"/>
      <c r="C33" s="115"/>
      <c r="D33" s="15"/>
      <c r="E33" s="15">
        <f>-779</f>
        <v>-779</v>
      </c>
      <c r="F33" s="14"/>
      <c r="G33" s="15">
        <f>-488</f>
        <v>-488</v>
      </c>
      <c r="H33" s="15"/>
      <c r="I33" s="15"/>
      <c r="J33" s="15"/>
      <c r="K33" s="15"/>
      <c r="L33" s="15"/>
      <c r="M33" s="114">
        <f>SUM(B33:L33)</f>
        <v>-1267</v>
      </c>
    </row>
    <row r="34" spans="2:13" s="101" customFormat="1" ht="12.75">
      <c r="B34" s="15">
        <v>0</v>
      </c>
      <c r="C34" s="115"/>
      <c r="D34" s="14"/>
      <c r="E34" s="15">
        <v>0</v>
      </c>
      <c r="F34" s="14"/>
      <c r="G34" s="15">
        <v>0</v>
      </c>
      <c r="H34" s="15"/>
      <c r="I34" s="15">
        <v>0</v>
      </c>
      <c r="J34" s="15"/>
      <c r="K34" s="15">
        <v>0</v>
      </c>
      <c r="L34" s="15"/>
      <c r="M34" s="114"/>
    </row>
    <row r="35" spans="2:13" s="101" customFormat="1" ht="12.75">
      <c r="B35" s="15"/>
      <c r="C35" s="115"/>
      <c r="D35" s="14"/>
      <c r="E35" s="15"/>
      <c r="F35" s="15"/>
      <c r="G35" s="15"/>
      <c r="H35" s="15"/>
      <c r="I35" s="15"/>
      <c r="J35" s="15"/>
      <c r="K35" s="15"/>
      <c r="L35" s="15"/>
      <c r="M35" s="114"/>
    </row>
    <row r="36" spans="1:13" s="101" customFormat="1" ht="12.75">
      <c r="A36" s="101" t="s">
        <v>78</v>
      </c>
      <c r="B36" s="15">
        <v>0</v>
      </c>
      <c r="C36" s="115"/>
      <c r="D36" s="14"/>
      <c r="E36" s="15">
        <v>0</v>
      </c>
      <c r="F36" s="14"/>
      <c r="G36" s="15">
        <v>0</v>
      </c>
      <c r="H36" s="15"/>
      <c r="I36" s="15">
        <v>0</v>
      </c>
      <c r="J36" s="15"/>
      <c r="K36" s="15">
        <v>443</v>
      </c>
      <c r="L36" s="15"/>
      <c r="M36" s="114">
        <f>SUM(B36:L36)</f>
        <v>443</v>
      </c>
    </row>
    <row r="37" spans="2:13" s="101" customFormat="1" ht="12.75">
      <c r="B37" s="15"/>
      <c r="C37" s="15"/>
      <c r="D37" s="15"/>
      <c r="E37" s="15"/>
      <c r="F37" s="14"/>
      <c r="G37" s="15"/>
      <c r="H37" s="15"/>
      <c r="I37" s="15"/>
      <c r="J37" s="15"/>
      <c r="K37" s="15"/>
      <c r="L37" s="15"/>
      <c r="M37" s="114"/>
    </row>
    <row r="38" spans="1:13" s="101" customFormat="1" ht="12.75">
      <c r="A38" s="101" t="s">
        <v>79</v>
      </c>
      <c r="B38" s="15">
        <v>0</v>
      </c>
      <c r="C38" s="15"/>
      <c r="D38" s="15"/>
      <c r="E38" s="15">
        <v>0</v>
      </c>
      <c r="F38" s="14"/>
      <c r="G38" s="15">
        <v>0</v>
      </c>
      <c r="H38" s="15"/>
      <c r="I38" s="15">
        <v>0</v>
      </c>
      <c r="J38" s="15"/>
      <c r="K38" s="15">
        <v>341</v>
      </c>
      <c r="L38" s="15"/>
      <c r="M38" s="114">
        <f>SUM(B38:L38)</f>
        <v>341</v>
      </c>
    </row>
    <row r="39" spans="2:13" s="101" customFormat="1" ht="12.75">
      <c r="B39" s="15"/>
      <c r="C39" s="15"/>
      <c r="D39" s="15"/>
      <c r="E39" s="15"/>
      <c r="F39" s="14"/>
      <c r="G39" s="15"/>
      <c r="H39" s="15"/>
      <c r="I39" s="15"/>
      <c r="J39" s="15"/>
      <c r="K39" s="15"/>
      <c r="L39" s="15"/>
      <c r="M39" s="114"/>
    </row>
    <row r="40" spans="1:13" s="101" customFormat="1" ht="13.5" thickBot="1">
      <c r="A40" s="102" t="s">
        <v>80</v>
      </c>
      <c r="B40" s="25">
        <f>SUM(B30:B39)</f>
        <v>50354</v>
      </c>
      <c r="C40" s="15"/>
      <c r="D40" s="15"/>
      <c r="E40" s="25">
        <f>SUM(E30:E39)</f>
        <v>0</v>
      </c>
      <c r="F40" s="14"/>
      <c r="G40" s="25">
        <f>SUM(G30:G39)</f>
        <v>0</v>
      </c>
      <c r="H40" s="15"/>
      <c r="I40" s="25">
        <f>SUM(I30:I39)</f>
        <v>100</v>
      </c>
      <c r="J40" s="15"/>
      <c r="K40" s="25">
        <f>SUM(K30:K39)</f>
        <v>-28318</v>
      </c>
      <c r="L40" s="15"/>
      <c r="M40" s="118">
        <f>SUM(B40:L40)</f>
        <v>22136</v>
      </c>
    </row>
    <row r="41" spans="2:13" s="101" customFormat="1" ht="13.5" thickTop="1">
      <c r="B41" s="15"/>
      <c r="C41" s="15"/>
      <c r="D41" s="15"/>
      <c r="E41" s="15"/>
      <c r="F41" s="30"/>
      <c r="G41" s="15"/>
      <c r="H41" s="15"/>
      <c r="I41" s="15"/>
      <c r="J41" s="15"/>
      <c r="K41" s="15"/>
      <c r="L41" s="15"/>
      <c r="M41" s="15"/>
    </row>
    <row r="42" spans="2:13" s="101" customFormat="1" ht="12.75">
      <c r="B42" s="15"/>
      <c r="C42" s="15"/>
      <c r="D42" s="15"/>
      <c r="E42" s="15"/>
      <c r="F42" s="15"/>
      <c r="G42" s="15"/>
      <c r="H42" s="15"/>
      <c r="I42" s="15"/>
      <c r="J42" s="15"/>
      <c r="K42" s="15"/>
      <c r="L42" s="15"/>
      <c r="M42" s="15"/>
    </row>
    <row r="43" spans="1:13" ht="12.75">
      <c r="A43" s="226" t="s">
        <v>240</v>
      </c>
      <c r="B43" s="225"/>
      <c r="C43" s="225"/>
      <c r="D43" s="225"/>
      <c r="E43" s="225"/>
      <c r="F43" s="225"/>
      <c r="G43" s="225"/>
      <c r="H43" s="225"/>
      <c r="I43" s="225"/>
      <c r="J43" s="225"/>
      <c r="K43" s="225"/>
      <c r="L43" s="225"/>
      <c r="M43" s="225"/>
    </row>
    <row r="44" spans="1:3" ht="12.75">
      <c r="A44" s="89" t="s">
        <v>241</v>
      </c>
      <c r="B44" s="101"/>
      <c r="C44" s="101"/>
    </row>
    <row r="45" s="101" customFormat="1" ht="12.75">
      <c r="M45" s="105"/>
    </row>
    <row r="46" s="101" customFormat="1" ht="12.75">
      <c r="M46" s="105"/>
    </row>
    <row r="47" s="101" customFormat="1" ht="12.75">
      <c r="M47" s="105"/>
    </row>
    <row r="48" s="101" customFormat="1" ht="12.75">
      <c r="M48" s="105"/>
    </row>
    <row r="49" s="101" customFormat="1" ht="12.75">
      <c r="M49" s="105"/>
    </row>
    <row r="50" s="101" customFormat="1" ht="12.75">
      <c r="M50" s="105"/>
    </row>
    <row r="51" s="101" customFormat="1" ht="12.75">
      <c r="M51" s="105"/>
    </row>
    <row r="52" s="101" customFormat="1" ht="12.75">
      <c r="M52" s="105"/>
    </row>
    <row r="53" s="101" customFormat="1" ht="12.75">
      <c r="M53" s="105"/>
    </row>
    <row r="54" s="101" customFormat="1" ht="12.75">
      <c r="M54" s="105"/>
    </row>
    <row r="55" s="101" customFormat="1" ht="12.75">
      <c r="M55" s="105"/>
    </row>
    <row r="56" s="101" customFormat="1" ht="12.75">
      <c r="M56" s="105"/>
    </row>
    <row r="57" s="101" customFormat="1" ht="12.75">
      <c r="M57" s="105"/>
    </row>
    <row r="58" s="101" customFormat="1" ht="12.75">
      <c r="M58" s="105"/>
    </row>
    <row r="59" s="101" customFormat="1" ht="12.75">
      <c r="M59" s="105"/>
    </row>
    <row r="60" s="101" customFormat="1" ht="12.75">
      <c r="M60" s="105"/>
    </row>
    <row r="61" s="101" customFormat="1" ht="12.75">
      <c r="M61" s="105"/>
    </row>
    <row r="62" s="101" customFormat="1" ht="12.75">
      <c r="M62" s="105"/>
    </row>
    <row r="63" s="101" customFormat="1" ht="12.75">
      <c r="M63" s="105"/>
    </row>
    <row r="64" s="101" customFormat="1" ht="12.75">
      <c r="M64" s="105"/>
    </row>
    <row r="65" s="101" customFormat="1" ht="12.75">
      <c r="M65" s="105"/>
    </row>
    <row r="66" s="101" customFormat="1" ht="12.75">
      <c r="M66" s="105"/>
    </row>
    <row r="67" s="101" customFormat="1" ht="12.75">
      <c r="M67" s="105"/>
    </row>
    <row r="68" s="101" customFormat="1" ht="12.75">
      <c r="M68" s="105"/>
    </row>
    <row r="69" s="101" customFormat="1" ht="12.75">
      <c r="M69" s="105"/>
    </row>
    <row r="70" s="101" customFormat="1" ht="12.75">
      <c r="M70" s="105"/>
    </row>
    <row r="71" s="101" customFormat="1" ht="12.75">
      <c r="M71" s="105"/>
    </row>
    <row r="72" s="101" customFormat="1" ht="12.75">
      <c r="M72" s="105"/>
    </row>
    <row r="73" s="101" customFormat="1" ht="12.75">
      <c r="M73" s="105"/>
    </row>
    <row r="74" s="101" customFormat="1" ht="12.75">
      <c r="M74" s="105"/>
    </row>
    <row r="75" s="101" customFormat="1" ht="12.75">
      <c r="M75" s="105"/>
    </row>
    <row r="76" s="101" customFormat="1" ht="12.75">
      <c r="M76" s="105"/>
    </row>
    <row r="77" s="101" customFormat="1" ht="12.75">
      <c r="M77" s="105"/>
    </row>
    <row r="78" s="101" customFormat="1" ht="12.75">
      <c r="M78" s="105"/>
    </row>
    <row r="79" s="101" customFormat="1" ht="12.75">
      <c r="M79" s="105"/>
    </row>
    <row r="80" s="101" customFormat="1" ht="12.75">
      <c r="M80" s="105"/>
    </row>
    <row r="81" s="101" customFormat="1" ht="12.75">
      <c r="M81" s="105"/>
    </row>
    <row r="82" s="101" customFormat="1" ht="12.75">
      <c r="M82" s="105"/>
    </row>
    <row r="83" s="101" customFormat="1" ht="12.75">
      <c r="M83" s="105"/>
    </row>
    <row r="84" s="101" customFormat="1" ht="12.75">
      <c r="M84" s="105"/>
    </row>
    <row r="85" s="101" customFormat="1" ht="12.75">
      <c r="M85" s="105"/>
    </row>
    <row r="86" s="101" customFormat="1" ht="12.75">
      <c r="M86" s="105"/>
    </row>
    <row r="87" s="101" customFormat="1" ht="12.75">
      <c r="M87" s="105"/>
    </row>
    <row r="88" s="101" customFormat="1" ht="12.75">
      <c r="M88" s="105"/>
    </row>
    <row r="89" s="101" customFormat="1" ht="12.75">
      <c r="M89" s="105"/>
    </row>
    <row r="90" s="101" customFormat="1" ht="12.75">
      <c r="M90" s="105"/>
    </row>
    <row r="91" s="101" customFormat="1" ht="12.75">
      <c r="M91" s="105"/>
    </row>
    <row r="92" s="101" customFormat="1" ht="12.75">
      <c r="M92" s="105"/>
    </row>
    <row r="93" s="101" customFormat="1" ht="12.75">
      <c r="M93" s="105"/>
    </row>
    <row r="94" s="101" customFormat="1" ht="12.75">
      <c r="M94" s="105"/>
    </row>
    <row r="95" s="101" customFormat="1" ht="12.75">
      <c r="M95" s="105"/>
    </row>
    <row r="96" s="101" customFormat="1" ht="12.75">
      <c r="M96" s="105"/>
    </row>
    <row r="97" s="101" customFormat="1" ht="12.75">
      <c r="M97" s="105"/>
    </row>
    <row r="98" s="101" customFormat="1" ht="12.75">
      <c r="M98" s="105"/>
    </row>
    <row r="99" s="101" customFormat="1" ht="12.75">
      <c r="M99" s="105"/>
    </row>
    <row r="100" s="101" customFormat="1" ht="12.75">
      <c r="M100" s="105"/>
    </row>
    <row r="101" s="101" customFormat="1" ht="12.75">
      <c r="M101" s="105"/>
    </row>
    <row r="102" s="101" customFormat="1" ht="12.75">
      <c r="M102" s="105"/>
    </row>
    <row r="103" s="101" customFormat="1" ht="12.75">
      <c r="M103" s="105"/>
    </row>
    <row r="104" s="101" customFormat="1" ht="12.75">
      <c r="M104" s="105"/>
    </row>
    <row r="105" s="101" customFormat="1" ht="12.75">
      <c r="M105" s="105"/>
    </row>
    <row r="106" s="101" customFormat="1" ht="12.75">
      <c r="M106" s="105"/>
    </row>
    <row r="107" s="101" customFormat="1" ht="12.75">
      <c r="M107" s="105"/>
    </row>
    <row r="108" s="101" customFormat="1" ht="12.75">
      <c r="M108" s="105"/>
    </row>
    <row r="109" s="101" customFormat="1" ht="12.75">
      <c r="M109" s="105"/>
    </row>
    <row r="110" s="101" customFormat="1" ht="12.75">
      <c r="M110" s="105"/>
    </row>
    <row r="111" s="101" customFormat="1" ht="12.75">
      <c r="M111" s="105"/>
    </row>
    <row r="112" s="101" customFormat="1" ht="12.75">
      <c r="M112" s="105"/>
    </row>
    <row r="113" s="101" customFormat="1" ht="12.75">
      <c r="M113" s="105"/>
    </row>
    <row r="114" s="101" customFormat="1" ht="12.75">
      <c r="M114" s="105"/>
    </row>
    <row r="115" s="101" customFormat="1" ht="12.75">
      <c r="M115" s="105"/>
    </row>
    <row r="116" s="101" customFormat="1" ht="12.75">
      <c r="M116" s="105"/>
    </row>
    <row r="117" s="101" customFormat="1" ht="12.75">
      <c r="M117" s="105"/>
    </row>
    <row r="118" s="101" customFormat="1" ht="12.75">
      <c r="M118" s="105"/>
    </row>
    <row r="119" s="101" customFormat="1" ht="12.75">
      <c r="M119" s="105"/>
    </row>
    <row r="120" s="101" customFormat="1" ht="12.75">
      <c r="M120" s="105"/>
    </row>
    <row r="121" s="101" customFormat="1" ht="12.75">
      <c r="M121" s="105"/>
    </row>
    <row r="122" s="101" customFormat="1" ht="12.75">
      <c r="M122" s="105"/>
    </row>
    <row r="123" s="101" customFormat="1" ht="12.75">
      <c r="M123" s="105"/>
    </row>
    <row r="124" s="101" customFormat="1" ht="12.75">
      <c r="M124" s="105"/>
    </row>
    <row r="125" s="101" customFormat="1" ht="12.75">
      <c r="M125" s="105"/>
    </row>
    <row r="126" s="101" customFormat="1" ht="12.75">
      <c r="M126" s="105"/>
    </row>
    <row r="127" s="101" customFormat="1" ht="12.75">
      <c r="M127" s="105"/>
    </row>
    <row r="128" s="101" customFormat="1" ht="12.75">
      <c r="M128" s="105"/>
    </row>
    <row r="129" s="101" customFormat="1" ht="12.75">
      <c r="M129" s="105"/>
    </row>
    <row r="130" s="101" customFormat="1" ht="12.75">
      <c r="M130" s="105"/>
    </row>
    <row r="131" s="101" customFormat="1" ht="12.75">
      <c r="M131" s="105"/>
    </row>
    <row r="132" s="101" customFormat="1" ht="12.75">
      <c r="M132" s="105"/>
    </row>
    <row r="133" s="101" customFormat="1" ht="12.75">
      <c r="M133" s="105"/>
    </row>
    <row r="134" s="101" customFormat="1" ht="12.75">
      <c r="M134" s="105"/>
    </row>
    <row r="135" s="101" customFormat="1" ht="12.75">
      <c r="M135" s="105"/>
    </row>
    <row r="136" s="101" customFormat="1" ht="12.75">
      <c r="M136" s="105"/>
    </row>
    <row r="137" s="101" customFormat="1" ht="12.75">
      <c r="M137" s="105"/>
    </row>
    <row r="138" s="101" customFormat="1" ht="12.75">
      <c r="M138" s="105"/>
    </row>
    <row r="139" s="101" customFormat="1" ht="12.75">
      <c r="M139" s="105"/>
    </row>
    <row r="140" s="101" customFormat="1" ht="12.75">
      <c r="M140" s="105"/>
    </row>
    <row r="141" s="101" customFormat="1" ht="12.75">
      <c r="M141" s="105"/>
    </row>
    <row r="142" s="101" customFormat="1" ht="12.75">
      <c r="M142" s="105"/>
    </row>
    <row r="143" s="101" customFormat="1" ht="12.75">
      <c r="M143" s="105"/>
    </row>
    <row r="144" s="101" customFormat="1" ht="12.75">
      <c r="M144" s="105"/>
    </row>
    <row r="145" s="101" customFormat="1" ht="12.75">
      <c r="M145" s="105"/>
    </row>
    <row r="146" s="101" customFormat="1" ht="12.75">
      <c r="M146" s="105"/>
    </row>
    <row r="147" s="101" customFormat="1" ht="12.75">
      <c r="M147" s="105"/>
    </row>
    <row r="148" s="101" customFormat="1" ht="12.75">
      <c r="M148" s="105"/>
    </row>
    <row r="149" s="101" customFormat="1" ht="12.75">
      <c r="M149" s="105"/>
    </row>
    <row r="150" s="101" customFormat="1" ht="12.75">
      <c r="M150" s="105"/>
    </row>
    <row r="151" s="101" customFormat="1" ht="12.75">
      <c r="M151" s="105"/>
    </row>
    <row r="152" s="101" customFormat="1" ht="12.75">
      <c r="M152" s="105"/>
    </row>
    <row r="153" s="101" customFormat="1" ht="12.75">
      <c r="M153" s="105"/>
    </row>
    <row r="154" s="101" customFormat="1" ht="12.75">
      <c r="M154" s="105"/>
    </row>
    <row r="155" s="101" customFormat="1" ht="12.75">
      <c r="M155" s="105"/>
    </row>
    <row r="156" s="101" customFormat="1" ht="12.75">
      <c r="M156" s="105"/>
    </row>
    <row r="157" s="101" customFormat="1" ht="12.75">
      <c r="M157" s="105"/>
    </row>
    <row r="158" s="101" customFormat="1" ht="12.75">
      <c r="M158" s="105"/>
    </row>
    <row r="159" s="101" customFormat="1" ht="12.75">
      <c r="M159" s="105"/>
    </row>
    <row r="160" s="101" customFormat="1" ht="12.75">
      <c r="M160" s="105"/>
    </row>
    <row r="161" s="101" customFormat="1" ht="12.75">
      <c r="M161" s="105"/>
    </row>
    <row r="162" s="101" customFormat="1" ht="12.75">
      <c r="M162" s="105"/>
    </row>
    <row r="163" s="101" customFormat="1" ht="12.75">
      <c r="M163" s="105"/>
    </row>
    <row r="164" s="101" customFormat="1" ht="12.75">
      <c r="M164" s="105"/>
    </row>
    <row r="165" s="101" customFormat="1" ht="12.75">
      <c r="M165" s="105"/>
    </row>
    <row r="166" s="101" customFormat="1" ht="12.75">
      <c r="M166" s="105"/>
    </row>
    <row r="167" s="101" customFormat="1" ht="12.75">
      <c r="M167" s="105"/>
    </row>
    <row r="168" s="101" customFormat="1" ht="12.75">
      <c r="M168" s="105"/>
    </row>
    <row r="169" s="101" customFormat="1" ht="12.75">
      <c r="M169" s="105"/>
    </row>
    <row r="170" s="101" customFormat="1" ht="12.75">
      <c r="M170" s="105"/>
    </row>
    <row r="171" s="101" customFormat="1" ht="12.75">
      <c r="M171" s="105"/>
    </row>
    <row r="172" s="101" customFormat="1" ht="12.75">
      <c r="M172" s="105"/>
    </row>
    <row r="173" s="101" customFormat="1" ht="12.75">
      <c r="M173" s="105"/>
    </row>
    <row r="174" s="101" customFormat="1" ht="12.75">
      <c r="M174" s="105"/>
    </row>
    <row r="175" s="101" customFormat="1" ht="12.75">
      <c r="M175" s="105"/>
    </row>
    <row r="176" s="101" customFormat="1" ht="12.75">
      <c r="M176" s="105"/>
    </row>
    <row r="177" s="101" customFormat="1" ht="12.75">
      <c r="M177" s="105"/>
    </row>
    <row r="178" s="101" customFormat="1" ht="12.75">
      <c r="M178" s="105"/>
    </row>
    <row r="179" s="101" customFormat="1" ht="12.75">
      <c r="M179" s="105"/>
    </row>
    <row r="180" s="101" customFormat="1" ht="12.75">
      <c r="M180" s="105"/>
    </row>
    <row r="181" s="101" customFormat="1" ht="12.75">
      <c r="M181" s="105"/>
    </row>
    <row r="182" s="101" customFormat="1" ht="12.75">
      <c r="M182" s="105"/>
    </row>
    <row r="183" s="101" customFormat="1" ht="12.75">
      <c r="M183" s="105"/>
    </row>
    <row r="184" s="101" customFormat="1" ht="12.75">
      <c r="M184" s="105"/>
    </row>
    <row r="185" s="101" customFormat="1" ht="12.75">
      <c r="M185" s="105"/>
    </row>
    <row r="186" s="101" customFormat="1" ht="12.75">
      <c r="M186" s="105"/>
    </row>
    <row r="187" s="101" customFormat="1" ht="12.75">
      <c r="M187" s="105"/>
    </row>
    <row r="188" s="101" customFormat="1" ht="12.75">
      <c r="M188" s="105"/>
    </row>
    <row r="189" s="101" customFormat="1" ht="12.75">
      <c r="M189" s="105"/>
    </row>
    <row r="190" s="101" customFormat="1" ht="12.75">
      <c r="M190" s="105"/>
    </row>
    <row r="191" s="101" customFormat="1" ht="12.75">
      <c r="M191" s="105"/>
    </row>
    <row r="192" s="101" customFormat="1" ht="12.75">
      <c r="M192" s="105"/>
    </row>
    <row r="193" s="101" customFormat="1" ht="12.75">
      <c r="M193" s="105"/>
    </row>
    <row r="194" s="101" customFormat="1" ht="12.75">
      <c r="M194" s="105"/>
    </row>
    <row r="195" s="101" customFormat="1" ht="12.75">
      <c r="M195" s="105"/>
    </row>
    <row r="196" s="101" customFormat="1" ht="12.75">
      <c r="M196" s="105"/>
    </row>
    <row r="197" s="101" customFormat="1" ht="12.75">
      <c r="M197" s="105"/>
    </row>
    <row r="198" s="101" customFormat="1" ht="12.75">
      <c r="M198" s="105"/>
    </row>
    <row r="199" s="101" customFormat="1" ht="12.75">
      <c r="M199" s="105"/>
    </row>
    <row r="200" s="101" customFormat="1" ht="12.75">
      <c r="M200" s="105"/>
    </row>
    <row r="201" s="101" customFormat="1" ht="12.75">
      <c r="M201" s="105"/>
    </row>
    <row r="202" s="101" customFormat="1" ht="12.75">
      <c r="M202" s="105"/>
    </row>
    <row r="203" s="101" customFormat="1" ht="12.75">
      <c r="M203" s="105"/>
    </row>
    <row r="204" s="101" customFormat="1" ht="12.75">
      <c r="M204" s="105"/>
    </row>
    <row r="205" s="101" customFormat="1" ht="12.75">
      <c r="M205" s="105"/>
    </row>
    <row r="206" s="101" customFormat="1" ht="12.75">
      <c r="M206" s="105"/>
    </row>
    <row r="207" s="101" customFormat="1" ht="12.75">
      <c r="M207" s="105"/>
    </row>
    <row r="208" s="101" customFormat="1" ht="12.75">
      <c r="M208" s="105"/>
    </row>
    <row r="209" s="101" customFormat="1" ht="12.75">
      <c r="M209" s="105"/>
    </row>
    <row r="210" s="101" customFormat="1" ht="12.75">
      <c r="M210" s="105"/>
    </row>
    <row r="211" s="101" customFormat="1" ht="12.75">
      <c r="M211" s="105"/>
    </row>
    <row r="212" s="101" customFormat="1" ht="12.75">
      <c r="M212" s="105"/>
    </row>
    <row r="213" s="101" customFormat="1" ht="12.75">
      <c r="M213" s="105"/>
    </row>
    <row r="214" s="101" customFormat="1" ht="12.75">
      <c r="M214" s="105"/>
    </row>
    <row r="215" s="101" customFormat="1" ht="12.75">
      <c r="M215" s="105"/>
    </row>
    <row r="216" s="101" customFormat="1" ht="12.75">
      <c r="M216" s="105"/>
    </row>
    <row r="217" s="101" customFormat="1" ht="12.75">
      <c r="M217" s="105"/>
    </row>
    <row r="218" s="101" customFormat="1" ht="12.75">
      <c r="M218" s="105"/>
    </row>
    <row r="219" s="101" customFormat="1" ht="12.75">
      <c r="M219" s="105"/>
    </row>
    <row r="220" s="101" customFormat="1" ht="12.75">
      <c r="M220" s="105"/>
    </row>
    <row r="221" s="101" customFormat="1" ht="12.75">
      <c r="M221" s="105"/>
    </row>
    <row r="222" s="101" customFormat="1" ht="12.75">
      <c r="M222" s="105"/>
    </row>
    <row r="223" s="101" customFormat="1" ht="12.75">
      <c r="M223" s="105"/>
    </row>
    <row r="224" s="101" customFormat="1" ht="12.75">
      <c r="M224" s="105"/>
    </row>
    <row r="225" s="101" customFormat="1" ht="12.75">
      <c r="M225" s="105"/>
    </row>
    <row r="226" s="101" customFormat="1" ht="12.75">
      <c r="M226" s="105"/>
    </row>
    <row r="227" s="101" customFormat="1" ht="12.75">
      <c r="M227" s="105"/>
    </row>
    <row r="228" s="101" customFormat="1" ht="12.75">
      <c r="M228" s="105"/>
    </row>
    <row r="229" s="101" customFormat="1" ht="12.75">
      <c r="M229" s="105"/>
    </row>
    <row r="230" s="101" customFormat="1" ht="12.75">
      <c r="M230" s="105"/>
    </row>
    <row r="231" s="101" customFormat="1" ht="12.75">
      <c r="M231" s="105"/>
    </row>
    <row r="232" s="101" customFormat="1" ht="12.75">
      <c r="M232" s="105"/>
    </row>
    <row r="233" s="101" customFormat="1" ht="12.75">
      <c r="M233" s="105"/>
    </row>
    <row r="234" s="101" customFormat="1" ht="12.75">
      <c r="M234" s="105"/>
    </row>
    <row r="235" s="101" customFormat="1" ht="12.75">
      <c r="M235" s="105"/>
    </row>
    <row r="236" s="101" customFormat="1" ht="12.75">
      <c r="M236" s="105"/>
    </row>
    <row r="237" s="101" customFormat="1" ht="12.75">
      <c r="M237" s="105"/>
    </row>
    <row r="238" s="101" customFormat="1" ht="12.75">
      <c r="M238" s="105"/>
    </row>
    <row r="239" s="101" customFormat="1" ht="12.75">
      <c r="M239" s="105"/>
    </row>
    <row r="240" s="101" customFormat="1" ht="12.75">
      <c r="M240" s="105"/>
    </row>
    <row r="241" s="101" customFormat="1" ht="12.75">
      <c r="M241" s="105"/>
    </row>
    <row r="242" s="101" customFormat="1" ht="12.75">
      <c r="M242" s="105"/>
    </row>
    <row r="243" s="101" customFormat="1" ht="12.75">
      <c r="M243" s="105"/>
    </row>
    <row r="244" s="101" customFormat="1" ht="12.75">
      <c r="M244" s="105"/>
    </row>
    <row r="245" s="101" customFormat="1" ht="12.75">
      <c r="M245" s="105"/>
    </row>
    <row r="246" s="101" customFormat="1" ht="12.75">
      <c r="M246" s="105"/>
    </row>
    <row r="247" s="101" customFormat="1" ht="12.75">
      <c r="M247" s="105"/>
    </row>
    <row r="248" s="101" customFormat="1" ht="12.75">
      <c r="M248" s="105"/>
    </row>
    <row r="249" s="101" customFormat="1" ht="12.75">
      <c r="M249" s="105"/>
    </row>
    <row r="250" s="101" customFormat="1" ht="12.75">
      <c r="M250" s="105"/>
    </row>
    <row r="251" s="101" customFormat="1" ht="12.75">
      <c r="M251" s="105"/>
    </row>
    <row r="252" s="101" customFormat="1" ht="12.75">
      <c r="M252" s="105"/>
    </row>
    <row r="253" s="101" customFormat="1" ht="12.75">
      <c r="M253" s="105"/>
    </row>
    <row r="254" s="101" customFormat="1" ht="12.75">
      <c r="M254" s="105"/>
    </row>
    <row r="255" s="101" customFormat="1" ht="12.75">
      <c r="M255" s="105"/>
    </row>
    <row r="256" s="101" customFormat="1" ht="12.75">
      <c r="M256" s="105"/>
    </row>
    <row r="257" s="101" customFormat="1" ht="12.75">
      <c r="M257" s="105"/>
    </row>
    <row r="258" s="101" customFormat="1" ht="12.75">
      <c r="M258" s="105"/>
    </row>
    <row r="259" s="101" customFormat="1" ht="12.75">
      <c r="M259" s="105"/>
    </row>
    <row r="260" s="101" customFormat="1" ht="12.75">
      <c r="M260" s="105"/>
    </row>
    <row r="261" s="101" customFormat="1" ht="12.75">
      <c r="M261" s="105"/>
    </row>
    <row r="262" s="101" customFormat="1" ht="12.75">
      <c r="M262" s="105"/>
    </row>
    <row r="263" s="101" customFormat="1" ht="12.75">
      <c r="M263" s="105"/>
    </row>
    <row r="264" s="101" customFormat="1" ht="12.75">
      <c r="M264" s="105"/>
    </row>
    <row r="265" s="101" customFormat="1" ht="12.75">
      <c r="M265" s="105"/>
    </row>
    <row r="266" s="101" customFormat="1" ht="12.75">
      <c r="M266" s="105"/>
    </row>
    <row r="267" s="101" customFormat="1" ht="12.75">
      <c r="M267" s="105"/>
    </row>
    <row r="268" s="101" customFormat="1" ht="12.75">
      <c r="M268" s="105"/>
    </row>
    <row r="269" s="101" customFormat="1" ht="12.75">
      <c r="M269" s="105"/>
    </row>
    <row r="270" s="101" customFormat="1" ht="12.75">
      <c r="M270" s="105"/>
    </row>
    <row r="271" s="101" customFormat="1" ht="12.75">
      <c r="M271" s="105"/>
    </row>
    <row r="272" s="101" customFormat="1" ht="12.75">
      <c r="M272" s="105"/>
    </row>
    <row r="273" s="101" customFormat="1" ht="12.75">
      <c r="M273" s="105"/>
    </row>
    <row r="274" s="101" customFormat="1" ht="12.75">
      <c r="M274" s="105"/>
    </row>
    <row r="275" s="101" customFormat="1" ht="12.75">
      <c r="M275" s="105"/>
    </row>
    <row r="276" s="101" customFormat="1" ht="12.75">
      <c r="M276" s="105"/>
    </row>
    <row r="277" s="101" customFormat="1" ht="12.75">
      <c r="M277" s="105"/>
    </row>
    <row r="278" s="101" customFormat="1" ht="12.75">
      <c r="M278" s="105"/>
    </row>
    <row r="279" s="101" customFormat="1" ht="12.75">
      <c r="M279" s="105"/>
    </row>
    <row r="280" s="101" customFormat="1" ht="12.75">
      <c r="M280" s="105"/>
    </row>
    <row r="281" s="101" customFormat="1" ht="12.75">
      <c r="M281" s="105"/>
    </row>
    <row r="282" s="101" customFormat="1" ht="12.75">
      <c r="M282" s="105"/>
    </row>
    <row r="283" s="101" customFormat="1" ht="12.75">
      <c r="M283" s="105"/>
    </row>
    <row r="284" s="101" customFormat="1" ht="12.75">
      <c r="M284" s="105"/>
    </row>
    <row r="285" s="101" customFormat="1" ht="12.75">
      <c r="M285" s="105"/>
    </row>
    <row r="286" s="101" customFormat="1" ht="12.75">
      <c r="M286" s="105"/>
    </row>
    <row r="287" s="101" customFormat="1" ht="12.75">
      <c r="M287" s="105"/>
    </row>
    <row r="288" s="101" customFormat="1" ht="12.75">
      <c r="M288" s="105"/>
    </row>
    <row r="289" s="101" customFormat="1" ht="12.75">
      <c r="M289" s="105"/>
    </row>
    <row r="290" s="101" customFormat="1" ht="12.75">
      <c r="M290" s="105"/>
    </row>
    <row r="291" s="101" customFormat="1" ht="12.75">
      <c r="M291" s="105"/>
    </row>
    <row r="292" s="101" customFormat="1" ht="12.75">
      <c r="M292" s="105"/>
    </row>
    <row r="293" s="101" customFormat="1" ht="12.75">
      <c r="M293" s="105"/>
    </row>
    <row r="294" s="101" customFormat="1" ht="12.75">
      <c r="M294" s="105"/>
    </row>
    <row r="295" s="101" customFormat="1" ht="12.75">
      <c r="M295" s="105"/>
    </row>
    <row r="296" s="101" customFormat="1" ht="12.75">
      <c r="M296" s="105"/>
    </row>
    <row r="297" s="101" customFormat="1" ht="12.75">
      <c r="M297" s="105"/>
    </row>
    <row r="298" s="101" customFormat="1" ht="12.75">
      <c r="M298" s="105"/>
    </row>
    <row r="299" s="101" customFormat="1" ht="12.75">
      <c r="M299" s="105"/>
    </row>
    <row r="300" s="101" customFormat="1" ht="12.75">
      <c r="M300" s="105"/>
    </row>
    <row r="301" s="101" customFormat="1" ht="12.75">
      <c r="M301" s="105"/>
    </row>
    <row r="302" s="101" customFormat="1" ht="12.75">
      <c r="M302" s="105"/>
    </row>
    <row r="303" s="101" customFormat="1" ht="12.75">
      <c r="M303" s="105"/>
    </row>
    <row r="304" s="101" customFormat="1" ht="12.75">
      <c r="M304" s="105"/>
    </row>
    <row r="305" s="101" customFormat="1" ht="12.75">
      <c r="M305" s="105"/>
    </row>
    <row r="306" s="101" customFormat="1" ht="12.75">
      <c r="M306" s="105"/>
    </row>
    <row r="307" s="101" customFormat="1" ht="12.75">
      <c r="M307" s="105"/>
    </row>
    <row r="308" s="101" customFormat="1" ht="12.75">
      <c r="M308" s="105"/>
    </row>
    <row r="309" s="101" customFormat="1" ht="12.75">
      <c r="M309" s="105"/>
    </row>
    <row r="310" s="101" customFormat="1" ht="12.75">
      <c r="M310" s="105"/>
    </row>
    <row r="311" s="101" customFormat="1" ht="12.75">
      <c r="M311" s="105"/>
    </row>
    <row r="312" s="101" customFormat="1" ht="12.75">
      <c r="M312" s="105"/>
    </row>
    <row r="313" s="101" customFormat="1" ht="12.75">
      <c r="M313" s="105"/>
    </row>
    <row r="314" s="101" customFormat="1" ht="12.75">
      <c r="M314" s="105"/>
    </row>
    <row r="315" s="101" customFormat="1" ht="12.75">
      <c r="M315" s="105"/>
    </row>
    <row r="316" s="101" customFormat="1" ht="12.75">
      <c r="M316" s="105"/>
    </row>
    <row r="317" s="101" customFormat="1" ht="12.75">
      <c r="M317" s="105"/>
    </row>
    <row r="318" s="101" customFormat="1" ht="12.75">
      <c r="M318" s="105"/>
    </row>
    <row r="319" s="101" customFormat="1" ht="12.75">
      <c r="M319" s="105"/>
    </row>
    <row r="320" s="101" customFormat="1" ht="12.75">
      <c r="M320" s="105"/>
    </row>
    <row r="321" s="101" customFormat="1" ht="12.75">
      <c r="M321" s="105"/>
    </row>
    <row r="322" s="101" customFormat="1" ht="12.75">
      <c r="M322" s="105"/>
    </row>
    <row r="323" s="101" customFormat="1" ht="12.75">
      <c r="M323" s="105"/>
    </row>
    <row r="324" s="101" customFormat="1" ht="12.75">
      <c r="M324" s="105"/>
    </row>
    <row r="325" s="101" customFormat="1" ht="12.75">
      <c r="M325" s="105"/>
    </row>
    <row r="326" s="101" customFormat="1" ht="12.75">
      <c r="M326" s="105"/>
    </row>
    <row r="327" s="101" customFormat="1" ht="12.75">
      <c r="M327" s="105"/>
    </row>
    <row r="328" s="101" customFormat="1" ht="12.75">
      <c r="M328" s="105"/>
    </row>
    <row r="329" s="101" customFormat="1" ht="12.75">
      <c r="M329" s="105"/>
    </row>
    <row r="330" s="101" customFormat="1" ht="12.75">
      <c r="M330" s="105"/>
    </row>
    <row r="331" s="101" customFormat="1" ht="12.75">
      <c r="M331" s="105"/>
    </row>
    <row r="332" s="101" customFormat="1" ht="12.75">
      <c r="M332" s="105"/>
    </row>
    <row r="333" s="101" customFormat="1" ht="12.75">
      <c r="M333" s="105"/>
    </row>
    <row r="334" s="101" customFormat="1" ht="12.75">
      <c r="M334" s="105"/>
    </row>
    <row r="335" s="101" customFormat="1" ht="12.75">
      <c r="M335" s="105"/>
    </row>
    <row r="336" s="101" customFormat="1" ht="12.75">
      <c r="M336" s="105"/>
    </row>
    <row r="337" s="101" customFormat="1" ht="12.75">
      <c r="M337" s="105"/>
    </row>
    <row r="338" s="101" customFormat="1" ht="12.75">
      <c r="M338" s="105"/>
    </row>
    <row r="339" s="101" customFormat="1" ht="12.75">
      <c r="M339" s="105"/>
    </row>
    <row r="340" s="101" customFormat="1" ht="12.75">
      <c r="M340" s="105"/>
    </row>
    <row r="341" s="101" customFormat="1" ht="12.75">
      <c r="M341" s="105"/>
    </row>
    <row r="342" s="101" customFormat="1" ht="12.75">
      <c r="M342" s="105"/>
    </row>
    <row r="343" s="101" customFormat="1" ht="12.75">
      <c r="M343" s="105"/>
    </row>
    <row r="344" s="101" customFormat="1" ht="12.75">
      <c r="M344" s="105"/>
    </row>
    <row r="345" s="101" customFormat="1" ht="12.75">
      <c r="M345" s="105"/>
    </row>
    <row r="346" s="101" customFormat="1" ht="12.75">
      <c r="M346" s="105"/>
    </row>
    <row r="347" s="101" customFormat="1" ht="12.75">
      <c r="M347" s="105"/>
    </row>
    <row r="348" s="101" customFormat="1" ht="12.75">
      <c r="M348" s="105"/>
    </row>
    <row r="349" s="101" customFormat="1" ht="12.75">
      <c r="M349" s="105"/>
    </row>
    <row r="350" s="101" customFormat="1" ht="12.75">
      <c r="M350" s="105"/>
    </row>
    <row r="351" s="101" customFormat="1" ht="12.75">
      <c r="M351" s="105"/>
    </row>
    <row r="352" s="101" customFormat="1" ht="12.75">
      <c r="M352" s="105"/>
    </row>
    <row r="353" s="101" customFormat="1" ht="12.75">
      <c r="M353" s="105"/>
    </row>
    <row r="354" s="101" customFormat="1" ht="12.75">
      <c r="M354" s="105"/>
    </row>
    <row r="355" s="101" customFormat="1" ht="12.75">
      <c r="M355" s="105"/>
    </row>
    <row r="356" s="101" customFormat="1" ht="12.75">
      <c r="M356" s="105"/>
    </row>
    <row r="357" s="101" customFormat="1" ht="12.75">
      <c r="M357" s="105"/>
    </row>
    <row r="358" s="101" customFormat="1" ht="12.75">
      <c r="M358" s="105"/>
    </row>
    <row r="359" s="101" customFormat="1" ht="12.75">
      <c r="M359" s="105"/>
    </row>
    <row r="360" s="101" customFormat="1" ht="12.75">
      <c r="M360" s="105"/>
    </row>
    <row r="361" s="101" customFormat="1" ht="12.75">
      <c r="M361" s="105"/>
    </row>
    <row r="362" s="101" customFormat="1" ht="12.75">
      <c r="M362" s="105"/>
    </row>
    <row r="363" s="101" customFormat="1" ht="12.75">
      <c r="M363" s="105"/>
    </row>
    <row r="364" s="101" customFormat="1" ht="12.75">
      <c r="M364" s="105"/>
    </row>
    <row r="365" s="101" customFormat="1" ht="12.75">
      <c r="M365" s="105"/>
    </row>
    <row r="366" s="101" customFormat="1" ht="12.75">
      <c r="M366" s="105"/>
    </row>
    <row r="367" s="101" customFormat="1" ht="12.75">
      <c r="M367" s="105"/>
    </row>
    <row r="368" s="101" customFormat="1" ht="12.75">
      <c r="M368" s="105"/>
    </row>
    <row r="369" s="101" customFormat="1" ht="12.75">
      <c r="M369" s="105"/>
    </row>
    <row r="370" s="101" customFormat="1" ht="12.75">
      <c r="M370" s="105"/>
    </row>
    <row r="371" s="101" customFormat="1" ht="12.75">
      <c r="M371" s="105"/>
    </row>
    <row r="372" s="101" customFormat="1" ht="12.75">
      <c r="M372" s="105"/>
    </row>
    <row r="373" s="101" customFormat="1" ht="12.75">
      <c r="M373" s="105"/>
    </row>
    <row r="374" s="101" customFormat="1" ht="12.75">
      <c r="M374" s="105"/>
    </row>
    <row r="375" s="101" customFormat="1" ht="12.75">
      <c r="M375" s="105"/>
    </row>
    <row r="376" s="101" customFormat="1" ht="12.75">
      <c r="M376" s="105"/>
    </row>
    <row r="377" s="101" customFormat="1" ht="12.75">
      <c r="M377" s="105"/>
    </row>
    <row r="378" s="101" customFormat="1" ht="12.75">
      <c r="M378" s="105"/>
    </row>
    <row r="379" s="101" customFormat="1" ht="12.75">
      <c r="M379" s="105"/>
    </row>
    <row r="380" s="101" customFormat="1" ht="12.75">
      <c r="M380" s="105"/>
    </row>
    <row r="381" s="101" customFormat="1" ht="12.75">
      <c r="M381" s="105"/>
    </row>
    <row r="382" s="101" customFormat="1" ht="12.75">
      <c r="M382" s="105"/>
    </row>
    <row r="383" s="101" customFormat="1" ht="12.75">
      <c r="M383" s="105"/>
    </row>
    <row r="384" s="101" customFormat="1" ht="12.75">
      <c r="M384" s="105"/>
    </row>
    <row r="385" s="101" customFormat="1" ht="12.75">
      <c r="M385" s="105"/>
    </row>
    <row r="386" s="101" customFormat="1" ht="12.75">
      <c r="M386" s="105"/>
    </row>
    <row r="387" s="101" customFormat="1" ht="12.75">
      <c r="M387" s="105"/>
    </row>
    <row r="388" s="101" customFormat="1" ht="12.75">
      <c r="M388" s="105"/>
    </row>
    <row r="389" s="101" customFormat="1" ht="12.75">
      <c r="M389" s="105"/>
    </row>
    <row r="390" s="101" customFormat="1" ht="12.75">
      <c r="M390" s="105"/>
    </row>
    <row r="391" s="101" customFormat="1" ht="12.75">
      <c r="M391" s="105"/>
    </row>
    <row r="392" s="101" customFormat="1" ht="12.75">
      <c r="M392" s="105"/>
    </row>
    <row r="393" s="101" customFormat="1" ht="12.75">
      <c r="M393" s="105"/>
    </row>
    <row r="394" s="101" customFormat="1" ht="12.75">
      <c r="M394" s="105"/>
    </row>
    <row r="395" s="101" customFormat="1" ht="12.75">
      <c r="M395" s="105"/>
    </row>
    <row r="396" s="101" customFormat="1" ht="12.75">
      <c r="M396" s="105"/>
    </row>
    <row r="397" s="101" customFormat="1" ht="12.75">
      <c r="M397" s="105"/>
    </row>
    <row r="398" s="101" customFormat="1" ht="12.75">
      <c r="M398" s="105"/>
    </row>
    <row r="399" s="101" customFormat="1" ht="12.75">
      <c r="M399" s="105"/>
    </row>
    <row r="400" s="101" customFormat="1" ht="12.75">
      <c r="M400" s="105"/>
    </row>
    <row r="401" s="101" customFormat="1" ht="12.75">
      <c r="M401" s="105"/>
    </row>
    <row r="402" s="101" customFormat="1" ht="12.75">
      <c r="M402" s="105"/>
    </row>
    <row r="403" s="101" customFormat="1" ht="12.75">
      <c r="M403" s="105"/>
    </row>
    <row r="404" s="101" customFormat="1" ht="12.75">
      <c r="M404" s="105"/>
    </row>
    <row r="405" s="101" customFormat="1" ht="12.75">
      <c r="M405" s="105"/>
    </row>
    <row r="406" s="101" customFormat="1" ht="12.75">
      <c r="M406" s="105"/>
    </row>
    <row r="407" s="101" customFormat="1" ht="12.75">
      <c r="M407" s="105"/>
    </row>
    <row r="408" s="101" customFormat="1" ht="12.75">
      <c r="M408" s="105"/>
    </row>
    <row r="409" s="101" customFormat="1" ht="12.75">
      <c r="M409" s="105"/>
    </row>
    <row r="410" s="101" customFormat="1" ht="12.75">
      <c r="M410" s="105"/>
    </row>
    <row r="411" s="101" customFormat="1" ht="12.75">
      <c r="M411" s="105"/>
    </row>
    <row r="412" s="101" customFormat="1" ht="12.75">
      <c r="M412" s="105"/>
    </row>
    <row r="413" s="101" customFormat="1" ht="12.75">
      <c r="M413" s="105"/>
    </row>
    <row r="414" s="101" customFormat="1" ht="12.75">
      <c r="M414" s="105"/>
    </row>
    <row r="415" s="101" customFormat="1" ht="12.75">
      <c r="M415" s="105"/>
    </row>
    <row r="416" s="101" customFormat="1" ht="12.75">
      <c r="M416" s="105"/>
    </row>
    <row r="417" s="101" customFormat="1" ht="12.75">
      <c r="M417" s="105"/>
    </row>
    <row r="418" s="101" customFormat="1" ht="12.75">
      <c r="M418" s="105"/>
    </row>
    <row r="419" s="101" customFormat="1" ht="12.75">
      <c r="M419" s="105"/>
    </row>
    <row r="420" s="101" customFormat="1" ht="12.75">
      <c r="M420" s="105"/>
    </row>
    <row r="421" s="101" customFormat="1" ht="12.75">
      <c r="M421" s="105"/>
    </row>
    <row r="422" s="101" customFormat="1" ht="12.75">
      <c r="M422" s="105"/>
    </row>
    <row r="423" s="101" customFormat="1" ht="12.75">
      <c r="M423" s="105"/>
    </row>
    <row r="424" s="101" customFormat="1" ht="12.75">
      <c r="M424" s="105"/>
    </row>
    <row r="425" s="101" customFormat="1" ht="12.75">
      <c r="M425" s="105"/>
    </row>
    <row r="426" s="101" customFormat="1" ht="12.75">
      <c r="M426" s="105"/>
    </row>
    <row r="427" s="101" customFormat="1" ht="12.75">
      <c r="M427" s="105"/>
    </row>
    <row r="428" s="101" customFormat="1" ht="12.75">
      <c r="M428" s="105"/>
    </row>
    <row r="429" s="101" customFormat="1" ht="12.75">
      <c r="M429" s="105"/>
    </row>
    <row r="430" s="101" customFormat="1" ht="12.75">
      <c r="M430" s="105"/>
    </row>
    <row r="431" s="101" customFormat="1" ht="12.75">
      <c r="M431" s="105"/>
    </row>
    <row r="432" s="101" customFormat="1" ht="12.75">
      <c r="M432" s="105"/>
    </row>
    <row r="433" s="101" customFormat="1" ht="12.75">
      <c r="M433" s="105"/>
    </row>
    <row r="434" s="101" customFormat="1" ht="12.75">
      <c r="M434" s="105"/>
    </row>
    <row r="435" s="101" customFormat="1" ht="12.75">
      <c r="M435" s="105"/>
    </row>
    <row r="436" s="101" customFormat="1" ht="12.75">
      <c r="M436" s="105"/>
    </row>
    <row r="437" s="101" customFormat="1" ht="12.75">
      <c r="M437" s="105"/>
    </row>
    <row r="438" s="101" customFormat="1" ht="12.75">
      <c r="M438" s="105"/>
    </row>
    <row r="439" s="101" customFormat="1" ht="12.75">
      <c r="M439" s="105"/>
    </row>
    <row r="440" s="101" customFormat="1" ht="12.75">
      <c r="M440" s="105"/>
    </row>
    <row r="441" s="101" customFormat="1" ht="12.75">
      <c r="M441" s="105"/>
    </row>
    <row r="442" s="101" customFormat="1" ht="12.75">
      <c r="M442" s="105"/>
    </row>
    <row r="443" s="101" customFormat="1" ht="12.75">
      <c r="M443" s="105"/>
    </row>
    <row r="444" s="101" customFormat="1" ht="12.75">
      <c r="M444" s="105"/>
    </row>
    <row r="445" s="101" customFormat="1" ht="12.75">
      <c r="M445" s="105"/>
    </row>
    <row r="446" s="101" customFormat="1" ht="12.75">
      <c r="M446" s="105"/>
    </row>
    <row r="447" s="101" customFormat="1" ht="12.75">
      <c r="M447" s="105"/>
    </row>
    <row r="448" s="101" customFormat="1" ht="12.75">
      <c r="M448" s="105"/>
    </row>
    <row r="449" s="101" customFormat="1" ht="12.75">
      <c r="M449" s="105"/>
    </row>
    <row r="450" s="101" customFormat="1" ht="12.75">
      <c r="M450" s="105"/>
    </row>
    <row r="451" s="101" customFormat="1" ht="12.75">
      <c r="M451" s="105"/>
    </row>
    <row r="452" s="101" customFormat="1" ht="12.75">
      <c r="M452" s="105"/>
    </row>
    <row r="453" s="101" customFormat="1" ht="12.75">
      <c r="M453" s="105"/>
    </row>
    <row r="454" s="101" customFormat="1" ht="12.75">
      <c r="M454" s="105"/>
    </row>
    <row r="455" s="101" customFormat="1" ht="12.75">
      <c r="M455" s="105"/>
    </row>
    <row r="456" s="101" customFormat="1" ht="12.75">
      <c r="M456" s="105"/>
    </row>
    <row r="457" s="101" customFormat="1" ht="12.75">
      <c r="M457" s="105"/>
    </row>
    <row r="458" s="101" customFormat="1" ht="12.75">
      <c r="M458" s="105"/>
    </row>
    <row r="459" s="101" customFormat="1" ht="12.75">
      <c r="M459" s="105"/>
    </row>
    <row r="460" s="101" customFormat="1" ht="12.75">
      <c r="M460" s="105"/>
    </row>
    <row r="461" s="101" customFormat="1" ht="12.75">
      <c r="M461" s="105"/>
    </row>
    <row r="462" s="101" customFormat="1" ht="12.75">
      <c r="M462" s="105"/>
    </row>
    <row r="463" s="101" customFormat="1" ht="12.75">
      <c r="M463" s="105"/>
    </row>
    <row r="464" s="101" customFormat="1" ht="12.75">
      <c r="M464" s="105"/>
    </row>
    <row r="465" s="101" customFormat="1" ht="12.75">
      <c r="M465" s="105"/>
    </row>
    <row r="466" s="101" customFormat="1" ht="12.75">
      <c r="M466" s="105"/>
    </row>
    <row r="467" s="101" customFormat="1" ht="12.75">
      <c r="M467" s="105"/>
    </row>
    <row r="468" s="101" customFormat="1" ht="12.75">
      <c r="M468" s="105"/>
    </row>
    <row r="469" s="101" customFormat="1" ht="12.75">
      <c r="M469" s="105"/>
    </row>
    <row r="470" s="101" customFormat="1" ht="12.75">
      <c r="M470" s="105"/>
    </row>
    <row r="471" s="101" customFormat="1" ht="12.75">
      <c r="M471" s="105"/>
    </row>
    <row r="472" s="101" customFormat="1" ht="12.75">
      <c r="M472" s="105"/>
    </row>
    <row r="473" s="101" customFormat="1" ht="12.75">
      <c r="M473" s="105"/>
    </row>
    <row r="474" s="101" customFormat="1" ht="12.75">
      <c r="M474" s="105"/>
    </row>
    <row r="475" s="101" customFormat="1" ht="12.75">
      <c r="M475" s="105"/>
    </row>
    <row r="476" s="101" customFormat="1" ht="12.75">
      <c r="M476" s="105"/>
    </row>
    <row r="477" s="101" customFormat="1" ht="12.75">
      <c r="M477" s="105"/>
    </row>
    <row r="478" s="101" customFormat="1" ht="12.75">
      <c r="M478" s="105"/>
    </row>
    <row r="479" s="101" customFormat="1" ht="12.75">
      <c r="M479" s="105"/>
    </row>
    <row r="480" s="101" customFormat="1" ht="12.75">
      <c r="M480" s="105"/>
    </row>
    <row r="481" s="101" customFormat="1" ht="12.75">
      <c r="M481" s="105"/>
    </row>
    <row r="482" s="101" customFormat="1" ht="12.75">
      <c r="M482" s="105"/>
    </row>
    <row r="483" s="101" customFormat="1" ht="12.75">
      <c r="M483" s="105"/>
    </row>
    <row r="484" s="101" customFormat="1" ht="12.75">
      <c r="M484" s="105"/>
    </row>
    <row r="485" s="101" customFormat="1" ht="12.75">
      <c r="M485" s="105"/>
    </row>
    <row r="486" s="101" customFormat="1" ht="12.75">
      <c r="M486" s="105"/>
    </row>
    <row r="487" s="101" customFormat="1" ht="12.75">
      <c r="M487" s="105"/>
    </row>
    <row r="488" s="101" customFormat="1" ht="12.75">
      <c r="M488" s="105"/>
    </row>
    <row r="489" s="101" customFormat="1" ht="12.75">
      <c r="M489" s="105"/>
    </row>
    <row r="490" s="101" customFormat="1" ht="12.75">
      <c r="M490" s="105"/>
    </row>
    <row r="491" s="101" customFormat="1" ht="12.75">
      <c r="M491" s="105"/>
    </row>
    <row r="492" s="101" customFormat="1" ht="12.75">
      <c r="M492" s="105"/>
    </row>
    <row r="493" s="101" customFormat="1" ht="12.75">
      <c r="M493" s="105"/>
    </row>
    <row r="494" s="101" customFormat="1" ht="12.75">
      <c r="M494" s="105"/>
    </row>
    <row r="495" s="101" customFormat="1" ht="12.75">
      <c r="M495" s="105"/>
    </row>
    <row r="496" s="101" customFormat="1" ht="12.75">
      <c r="M496" s="105"/>
    </row>
    <row r="497" s="101" customFormat="1" ht="12.75">
      <c r="M497" s="105"/>
    </row>
    <row r="498" s="101" customFormat="1" ht="12.75">
      <c r="M498" s="105"/>
    </row>
    <row r="499" s="101" customFormat="1" ht="12.75">
      <c r="M499" s="105"/>
    </row>
    <row r="500" s="101" customFormat="1" ht="12.75">
      <c r="M500" s="105"/>
    </row>
    <row r="501" s="101" customFormat="1" ht="12.75">
      <c r="M501" s="105"/>
    </row>
    <row r="502" s="101" customFormat="1" ht="12.75">
      <c r="M502" s="105"/>
    </row>
    <row r="503" s="101" customFormat="1" ht="12.75">
      <c r="M503" s="105"/>
    </row>
    <row r="504" s="101" customFormat="1" ht="12.75">
      <c r="M504" s="105"/>
    </row>
    <row r="505" s="101" customFormat="1" ht="12.75">
      <c r="M505" s="105"/>
    </row>
    <row r="506" s="101" customFormat="1" ht="12.75">
      <c r="M506" s="105"/>
    </row>
    <row r="507" s="101" customFormat="1" ht="12.75">
      <c r="M507" s="105"/>
    </row>
    <row r="508" s="101" customFormat="1" ht="12.75">
      <c r="M508" s="105"/>
    </row>
    <row r="509" s="101" customFormat="1" ht="12.75">
      <c r="M509" s="105"/>
    </row>
    <row r="510" s="101" customFormat="1" ht="12.75">
      <c r="M510" s="105"/>
    </row>
    <row r="511" s="101" customFormat="1" ht="12.75">
      <c r="M511" s="105"/>
    </row>
    <row r="512" s="101" customFormat="1" ht="12.75">
      <c r="M512" s="105"/>
    </row>
    <row r="513" s="101" customFormat="1" ht="12.75">
      <c r="M513" s="105"/>
    </row>
    <row r="514" s="101" customFormat="1" ht="12.75">
      <c r="M514" s="105"/>
    </row>
    <row r="515" s="101" customFormat="1" ht="12.75">
      <c r="M515" s="105"/>
    </row>
    <row r="516" s="101" customFormat="1" ht="12.75">
      <c r="M516" s="105"/>
    </row>
    <row r="517" s="101" customFormat="1" ht="12.75">
      <c r="M517" s="105"/>
    </row>
    <row r="518" s="101" customFormat="1" ht="12.75">
      <c r="M518" s="105"/>
    </row>
    <row r="519" s="101" customFormat="1" ht="12.75">
      <c r="M519" s="105"/>
    </row>
    <row r="520" s="101" customFormat="1" ht="12.75">
      <c r="M520" s="105"/>
    </row>
    <row r="521" s="101" customFormat="1" ht="12.75">
      <c r="M521" s="105"/>
    </row>
    <row r="522" s="101" customFormat="1" ht="12.75">
      <c r="M522" s="105"/>
    </row>
    <row r="523" s="101" customFormat="1" ht="12.75">
      <c r="M523" s="105"/>
    </row>
    <row r="524" s="101" customFormat="1" ht="12.75">
      <c r="M524" s="105"/>
    </row>
    <row r="525" s="101" customFormat="1" ht="12.75">
      <c r="M525" s="105"/>
    </row>
    <row r="526" s="101" customFormat="1" ht="12.75">
      <c r="M526" s="105"/>
    </row>
    <row r="527" s="101" customFormat="1" ht="12.75">
      <c r="M527" s="105"/>
    </row>
    <row r="528" s="101" customFormat="1" ht="12.75">
      <c r="M528" s="105"/>
    </row>
    <row r="529" s="101" customFormat="1" ht="12.75">
      <c r="M529" s="105"/>
    </row>
    <row r="530" s="101" customFormat="1" ht="12.75">
      <c r="M530" s="105"/>
    </row>
    <row r="531" s="101" customFormat="1" ht="12.75">
      <c r="M531" s="105"/>
    </row>
    <row r="532" s="101" customFormat="1" ht="12.75">
      <c r="M532" s="105"/>
    </row>
    <row r="533" s="101" customFormat="1" ht="12.75">
      <c r="M533" s="105"/>
    </row>
    <row r="534" s="101" customFormat="1" ht="12.75">
      <c r="M534" s="105"/>
    </row>
    <row r="535" s="101" customFormat="1" ht="12.75">
      <c r="M535" s="105"/>
    </row>
    <row r="536" s="101" customFormat="1" ht="12.75">
      <c r="M536" s="105"/>
    </row>
    <row r="537" s="101" customFormat="1" ht="12.75">
      <c r="M537" s="105"/>
    </row>
    <row r="538" s="101" customFormat="1" ht="12.75">
      <c r="M538" s="105"/>
    </row>
    <row r="539" s="101" customFormat="1" ht="12.75">
      <c r="M539" s="105"/>
    </row>
    <row r="540" s="101" customFormat="1" ht="12.75">
      <c r="M540" s="105"/>
    </row>
    <row r="541" s="101" customFormat="1" ht="12.75">
      <c r="M541" s="105"/>
    </row>
    <row r="542" s="101" customFormat="1" ht="12.75">
      <c r="M542" s="105"/>
    </row>
    <row r="543" s="101" customFormat="1" ht="12.75">
      <c r="M543" s="105"/>
    </row>
    <row r="544" s="101" customFormat="1" ht="12.75">
      <c r="M544" s="105"/>
    </row>
    <row r="545" s="101" customFormat="1" ht="12.75">
      <c r="M545" s="105"/>
    </row>
    <row r="546" s="101" customFormat="1" ht="12.75">
      <c r="M546" s="105"/>
    </row>
    <row r="547" s="101" customFormat="1" ht="12.75">
      <c r="M547" s="105"/>
    </row>
    <row r="548" s="101" customFormat="1" ht="12.75">
      <c r="M548" s="105"/>
    </row>
    <row r="549" s="101" customFormat="1" ht="12.75">
      <c r="M549" s="105"/>
    </row>
    <row r="550" s="101" customFormat="1" ht="12.75">
      <c r="M550" s="105"/>
    </row>
    <row r="551" s="101" customFormat="1" ht="12.75">
      <c r="M551" s="105"/>
    </row>
    <row r="552" s="101" customFormat="1" ht="12.75">
      <c r="M552" s="105"/>
    </row>
    <row r="553" s="101" customFormat="1" ht="12.75">
      <c r="M553" s="105"/>
    </row>
    <row r="554" s="101" customFormat="1" ht="12.75">
      <c r="M554" s="105"/>
    </row>
    <row r="555" s="101" customFormat="1" ht="12.75">
      <c r="M555" s="105"/>
    </row>
    <row r="556" s="101" customFormat="1" ht="12.75">
      <c r="M556" s="105"/>
    </row>
    <row r="557" s="101" customFormat="1" ht="12.75">
      <c r="M557" s="105"/>
    </row>
    <row r="558" s="101" customFormat="1" ht="12.75">
      <c r="M558" s="105"/>
    </row>
    <row r="559" s="101" customFormat="1" ht="12.75">
      <c r="M559" s="105"/>
    </row>
    <row r="560" s="101" customFormat="1" ht="12.75">
      <c r="M560" s="105"/>
    </row>
    <row r="561" s="101" customFormat="1" ht="12.75">
      <c r="M561" s="105"/>
    </row>
    <row r="562" s="101" customFormat="1" ht="12.75">
      <c r="M562" s="105"/>
    </row>
    <row r="563" s="101" customFormat="1" ht="12.75">
      <c r="M563" s="105"/>
    </row>
    <row r="564" s="101" customFormat="1" ht="12.75">
      <c r="M564" s="105"/>
    </row>
    <row r="565" s="101" customFormat="1" ht="12.75">
      <c r="M565" s="105"/>
    </row>
    <row r="566" s="101" customFormat="1" ht="12.75">
      <c r="M566" s="105"/>
    </row>
    <row r="567" s="101" customFormat="1" ht="12.75">
      <c r="M567" s="105"/>
    </row>
    <row r="568" s="101" customFormat="1" ht="12.75">
      <c r="M568" s="105"/>
    </row>
    <row r="569" s="101" customFormat="1" ht="12.75">
      <c r="M569" s="105"/>
    </row>
    <row r="570" s="101" customFormat="1" ht="12.75">
      <c r="M570" s="105"/>
    </row>
    <row r="571" s="101" customFormat="1" ht="12.75">
      <c r="M571" s="105"/>
    </row>
    <row r="572" s="101" customFormat="1" ht="12.75">
      <c r="M572" s="105"/>
    </row>
    <row r="573" s="101" customFormat="1" ht="12.75">
      <c r="M573" s="105"/>
    </row>
    <row r="574" s="101" customFormat="1" ht="12.75">
      <c r="M574" s="105"/>
    </row>
    <row r="575" s="101" customFormat="1" ht="12.75">
      <c r="M575" s="105"/>
    </row>
    <row r="576" s="101" customFormat="1" ht="12.75">
      <c r="M576" s="105"/>
    </row>
    <row r="577" s="101" customFormat="1" ht="12.75">
      <c r="M577" s="105"/>
    </row>
    <row r="578" s="101" customFormat="1" ht="12.75">
      <c r="M578" s="105"/>
    </row>
    <row r="579" s="101" customFormat="1" ht="12.75">
      <c r="M579" s="105"/>
    </row>
    <row r="580" s="101" customFormat="1" ht="12.75">
      <c r="M580" s="105"/>
    </row>
    <row r="581" s="101" customFormat="1" ht="12.75">
      <c r="M581" s="105"/>
    </row>
    <row r="582" s="101" customFormat="1" ht="12.75">
      <c r="M582" s="105"/>
    </row>
    <row r="583" s="101" customFormat="1" ht="12.75">
      <c r="M583" s="105"/>
    </row>
    <row r="584" s="101" customFormat="1" ht="12.75">
      <c r="M584" s="105"/>
    </row>
    <row r="585" s="101" customFormat="1" ht="12.75">
      <c r="M585" s="105"/>
    </row>
    <row r="586" s="101" customFormat="1" ht="12.75">
      <c r="M586" s="105"/>
    </row>
    <row r="587" s="101" customFormat="1" ht="12.75">
      <c r="M587" s="105"/>
    </row>
    <row r="588" s="101" customFormat="1" ht="12.75">
      <c r="M588" s="105"/>
    </row>
    <row r="589" s="101" customFormat="1" ht="12.75">
      <c r="M589" s="105"/>
    </row>
    <row r="590" s="101" customFormat="1" ht="12.75">
      <c r="M590" s="105"/>
    </row>
    <row r="591" s="101" customFormat="1" ht="12.75">
      <c r="M591" s="105"/>
    </row>
    <row r="592" s="101" customFormat="1" ht="12.75">
      <c r="M592" s="105"/>
    </row>
    <row r="593" s="101" customFormat="1" ht="12.75">
      <c r="M593" s="105"/>
    </row>
    <row r="594" s="101" customFormat="1" ht="12.75">
      <c r="M594" s="105"/>
    </row>
    <row r="595" s="101" customFormat="1" ht="12.75">
      <c r="M595" s="105"/>
    </row>
    <row r="596" s="101" customFormat="1" ht="12.75">
      <c r="M596" s="105"/>
    </row>
    <row r="597" s="101" customFormat="1" ht="12.75">
      <c r="M597" s="105"/>
    </row>
    <row r="598" s="101" customFormat="1" ht="12.75">
      <c r="M598" s="105"/>
    </row>
    <row r="599" s="101" customFormat="1" ht="12.75">
      <c r="M599" s="105"/>
    </row>
    <row r="600" s="101" customFormat="1" ht="12.75">
      <c r="M600" s="105"/>
    </row>
    <row r="601" s="101" customFormat="1" ht="12.75">
      <c r="M601" s="105"/>
    </row>
    <row r="602" s="101" customFormat="1" ht="12.75">
      <c r="M602" s="105"/>
    </row>
    <row r="603" s="101" customFormat="1" ht="12.75">
      <c r="M603" s="105"/>
    </row>
    <row r="604" s="101" customFormat="1" ht="12.75">
      <c r="M604" s="105"/>
    </row>
    <row r="605" s="101" customFormat="1" ht="12.75">
      <c r="M605" s="105"/>
    </row>
    <row r="606" s="101" customFormat="1" ht="12.75">
      <c r="M606" s="105"/>
    </row>
    <row r="607" s="101" customFormat="1" ht="12.75">
      <c r="M607" s="105"/>
    </row>
    <row r="608" s="101" customFormat="1" ht="12.75">
      <c r="M608" s="105"/>
    </row>
    <row r="609" s="101" customFormat="1" ht="12.75">
      <c r="M609" s="105"/>
    </row>
    <row r="610" s="101" customFormat="1" ht="12.75">
      <c r="M610" s="105"/>
    </row>
    <row r="611" s="101" customFormat="1" ht="12.75">
      <c r="M611" s="105"/>
    </row>
    <row r="612" s="101" customFormat="1" ht="12.75">
      <c r="M612" s="105"/>
    </row>
    <row r="613" s="101" customFormat="1" ht="12.75">
      <c r="M613" s="105"/>
    </row>
    <row r="614" s="101" customFormat="1" ht="12.75">
      <c r="M614" s="105"/>
    </row>
    <row r="615" s="101" customFormat="1" ht="12.75">
      <c r="M615" s="105"/>
    </row>
    <row r="616" s="101" customFormat="1" ht="12.75">
      <c r="M616" s="105"/>
    </row>
    <row r="617" s="101" customFormat="1" ht="12.75">
      <c r="M617" s="105"/>
    </row>
    <row r="618" s="101" customFormat="1" ht="12.75">
      <c r="M618" s="105"/>
    </row>
    <row r="619" s="101" customFormat="1" ht="12.75">
      <c r="M619" s="105"/>
    </row>
    <row r="620" s="101" customFormat="1" ht="12.75">
      <c r="M620" s="105"/>
    </row>
    <row r="621" s="101" customFormat="1" ht="12.75">
      <c r="M621" s="105"/>
    </row>
    <row r="622" s="101" customFormat="1" ht="12.75">
      <c r="M622" s="105"/>
    </row>
    <row r="623" s="101" customFormat="1" ht="12.75">
      <c r="M623" s="105"/>
    </row>
    <row r="624" s="101" customFormat="1" ht="12.75">
      <c r="M624" s="105"/>
    </row>
    <row r="625" s="101" customFormat="1" ht="12.75">
      <c r="M625" s="105"/>
    </row>
    <row r="626" s="101" customFormat="1" ht="12.75">
      <c r="M626" s="105"/>
    </row>
    <row r="627" s="101" customFormat="1" ht="12.75">
      <c r="M627" s="105"/>
    </row>
    <row r="628" s="101" customFormat="1" ht="12.75">
      <c r="M628" s="105"/>
    </row>
    <row r="629" s="101" customFormat="1" ht="12.75">
      <c r="M629" s="105"/>
    </row>
    <row r="630" s="101" customFormat="1" ht="12.75">
      <c r="M630" s="105"/>
    </row>
    <row r="631" s="101" customFormat="1" ht="12.75">
      <c r="M631" s="105"/>
    </row>
    <row r="632" s="101" customFormat="1" ht="12.75">
      <c r="M632" s="105"/>
    </row>
    <row r="633" s="101" customFormat="1" ht="12.75">
      <c r="M633" s="105"/>
    </row>
    <row r="634" s="101" customFormat="1" ht="12.75">
      <c r="M634" s="105"/>
    </row>
    <row r="635" s="101" customFormat="1" ht="12.75">
      <c r="M635" s="105"/>
    </row>
    <row r="636" s="101" customFormat="1" ht="12.75">
      <c r="M636" s="105"/>
    </row>
    <row r="637" s="101" customFormat="1" ht="12.75">
      <c r="M637" s="105"/>
    </row>
    <row r="638" s="101" customFormat="1" ht="12.75">
      <c r="M638" s="105"/>
    </row>
    <row r="639" s="101" customFormat="1" ht="12.75">
      <c r="M639" s="105"/>
    </row>
    <row r="640" s="101" customFormat="1" ht="12.75">
      <c r="M640" s="105"/>
    </row>
    <row r="641" s="101" customFormat="1" ht="12.75">
      <c r="M641" s="105"/>
    </row>
    <row r="642" s="101" customFormat="1" ht="12.75">
      <c r="M642" s="105"/>
    </row>
    <row r="643" s="101" customFormat="1" ht="12.75">
      <c r="M643" s="105"/>
    </row>
    <row r="644" s="101" customFormat="1" ht="12.75">
      <c r="M644" s="105"/>
    </row>
    <row r="645" s="101" customFormat="1" ht="12.75">
      <c r="M645" s="105"/>
    </row>
    <row r="646" s="101" customFormat="1" ht="12.75">
      <c r="M646" s="105"/>
    </row>
    <row r="647" s="101" customFormat="1" ht="12.75">
      <c r="M647" s="105"/>
    </row>
    <row r="648" s="101" customFormat="1" ht="12.75">
      <c r="M648" s="105"/>
    </row>
    <row r="649" s="101" customFormat="1" ht="12.75">
      <c r="M649" s="105"/>
    </row>
    <row r="650" s="101" customFormat="1" ht="12.75">
      <c r="M650" s="105"/>
    </row>
    <row r="651" s="101" customFormat="1" ht="12.75">
      <c r="M651" s="105"/>
    </row>
    <row r="652" s="101" customFormat="1" ht="12.75">
      <c r="M652" s="105"/>
    </row>
    <row r="653" s="101" customFormat="1" ht="12.75">
      <c r="M653" s="105"/>
    </row>
    <row r="654" s="101" customFormat="1" ht="12.75">
      <c r="M654" s="105"/>
    </row>
    <row r="655" s="101" customFormat="1" ht="12.75">
      <c r="M655" s="105"/>
    </row>
    <row r="656" s="101" customFormat="1" ht="12.75">
      <c r="M656" s="105"/>
    </row>
    <row r="657" s="101" customFormat="1" ht="12.75">
      <c r="M657" s="105"/>
    </row>
    <row r="658" s="101" customFormat="1" ht="12.75">
      <c r="M658" s="105"/>
    </row>
    <row r="659" s="101" customFormat="1" ht="12.75">
      <c r="M659" s="105"/>
    </row>
    <row r="660" s="101" customFormat="1" ht="12.75">
      <c r="M660" s="105"/>
    </row>
    <row r="661" s="101" customFormat="1" ht="12.75">
      <c r="M661" s="105"/>
    </row>
    <row r="662" s="101" customFormat="1" ht="12.75">
      <c r="M662" s="105"/>
    </row>
    <row r="663" s="101" customFormat="1" ht="12.75">
      <c r="M663" s="105"/>
    </row>
    <row r="664" s="101" customFormat="1" ht="12.75">
      <c r="M664" s="105"/>
    </row>
    <row r="665" s="101" customFormat="1" ht="12.75">
      <c r="M665" s="105"/>
    </row>
    <row r="666" s="101" customFormat="1" ht="12.75">
      <c r="M666" s="105"/>
    </row>
    <row r="667" s="101" customFormat="1" ht="12.75">
      <c r="M667" s="105"/>
    </row>
    <row r="668" s="101" customFormat="1" ht="12.75">
      <c r="M668" s="105"/>
    </row>
    <row r="669" s="101" customFormat="1" ht="12.75">
      <c r="M669" s="105"/>
    </row>
    <row r="670" s="101" customFormat="1" ht="12.75">
      <c r="M670" s="105"/>
    </row>
    <row r="671" s="101" customFormat="1" ht="12.75">
      <c r="M671" s="105"/>
    </row>
    <row r="672" s="101" customFormat="1" ht="12.75">
      <c r="M672" s="105"/>
    </row>
    <row r="673" s="101" customFormat="1" ht="12.75">
      <c r="M673" s="105"/>
    </row>
    <row r="674" s="101" customFormat="1" ht="12.75">
      <c r="M674" s="105"/>
    </row>
    <row r="675" s="101" customFormat="1" ht="12.75">
      <c r="M675" s="105"/>
    </row>
    <row r="676" s="101" customFormat="1" ht="12.75">
      <c r="M676" s="105"/>
    </row>
    <row r="677" s="101" customFormat="1" ht="12.75">
      <c r="M677" s="105"/>
    </row>
    <row r="678" s="101" customFormat="1" ht="12.75">
      <c r="M678" s="105"/>
    </row>
  </sheetData>
  <mergeCells count="5">
    <mergeCell ref="A43:M43"/>
    <mergeCell ref="A1:M1"/>
    <mergeCell ref="A2:M2"/>
    <mergeCell ref="A3:M3"/>
    <mergeCell ref="A6:M6"/>
  </mergeCells>
  <printOptions/>
  <pageMargins left="1.1811023622047245" right="0.3937007874015748" top="0.5905511811023623" bottom="0.5905511811023623" header="0.5118110236220472" footer="0.5118110236220472"/>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I48"/>
  <sheetViews>
    <sheetView view="pageBreakPreview" zoomScaleSheetLayoutView="100" workbookViewId="0" topLeftCell="A22">
      <selection activeCell="C18" sqref="C18"/>
    </sheetView>
  </sheetViews>
  <sheetFormatPr defaultColWidth="9.140625" defaultRowHeight="12.75"/>
  <cols>
    <col min="1" max="1" width="3.28125" style="1" customWidth="1"/>
    <col min="2" max="2" width="3.7109375" style="1" customWidth="1"/>
    <col min="3" max="3" width="39.00390625" style="1" customWidth="1"/>
    <col min="4" max="4" width="5.7109375" style="1" customWidth="1"/>
    <col min="5" max="5" width="11.7109375" style="11" customWidth="1"/>
    <col min="6" max="6" width="6.8515625" style="1" customWidth="1"/>
    <col min="7" max="7" width="13.28125" style="1" bestFit="1" customWidth="1"/>
    <col min="8" max="16384" width="9.140625" style="1" customWidth="1"/>
  </cols>
  <sheetData>
    <row r="1" spans="1:7" ht="15.75">
      <c r="A1" s="221" t="s">
        <v>81</v>
      </c>
      <c r="B1" s="221"/>
      <c r="C1" s="221"/>
      <c r="D1" s="221"/>
      <c r="E1" s="221"/>
      <c r="F1" s="221"/>
      <c r="G1" s="221"/>
    </row>
    <row r="2" spans="1:7" ht="15">
      <c r="A2" s="222" t="s">
        <v>1</v>
      </c>
      <c r="B2" s="222"/>
      <c r="C2" s="222"/>
      <c r="D2" s="222"/>
      <c r="E2" s="222"/>
      <c r="F2" s="222"/>
      <c r="G2" s="222"/>
    </row>
    <row r="3" spans="1:7" ht="15">
      <c r="A3" s="222" t="s">
        <v>2</v>
      </c>
      <c r="B3" s="222"/>
      <c r="C3" s="222"/>
      <c r="D3" s="222"/>
      <c r="E3" s="222"/>
      <c r="F3" s="222"/>
      <c r="G3" s="222"/>
    </row>
    <row r="4" spans="1:7" ht="12.75" customHeight="1" thickBot="1">
      <c r="A4" s="2"/>
      <c r="B4" s="2"/>
      <c r="C4" s="2"/>
      <c r="D4" s="2"/>
      <c r="E4" s="2"/>
      <c r="F4" s="2"/>
      <c r="G4" s="2"/>
    </row>
    <row r="5" spans="1:7" ht="6.75" customHeight="1">
      <c r="A5" s="3"/>
      <c r="B5" s="3"/>
      <c r="C5" s="3"/>
      <c r="D5" s="3"/>
      <c r="E5" s="3"/>
      <c r="F5" s="3"/>
      <c r="G5" s="5"/>
    </row>
    <row r="6" spans="1:7" ht="12.75" customHeight="1">
      <c r="A6" s="223" t="s">
        <v>229</v>
      </c>
      <c r="B6" s="220"/>
      <c r="C6" s="220"/>
      <c r="D6" s="220"/>
      <c r="E6" s="220"/>
      <c r="F6" s="220"/>
      <c r="G6" s="220"/>
    </row>
    <row r="7" spans="1:7" ht="6" customHeight="1" thickBot="1">
      <c r="A7" s="2"/>
      <c r="B7" s="2"/>
      <c r="C7" s="2"/>
      <c r="D7" s="2"/>
      <c r="E7" s="2"/>
      <c r="F7" s="2"/>
      <c r="G7" s="2"/>
    </row>
    <row r="8" spans="1:7" ht="15">
      <c r="A8" s="5"/>
      <c r="B8" s="5"/>
      <c r="C8" s="5"/>
      <c r="D8" s="5"/>
      <c r="E8" s="3"/>
      <c r="F8" s="5"/>
      <c r="G8" s="5"/>
    </row>
    <row r="9" spans="1:7" ht="14.25">
      <c r="A9" s="219" t="s">
        <v>82</v>
      </c>
      <c r="B9" s="220"/>
      <c r="C9" s="220"/>
      <c r="D9" s="220"/>
      <c r="E9" s="220"/>
      <c r="F9" s="220"/>
      <c r="G9" s="220"/>
    </row>
    <row r="10" ht="12.75">
      <c r="A10" s="119"/>
    </row>
    <row r="11" spans="5:7" ht="12.75">
      <c r="E11" s="73" t="s">
        <v>83</v>
      </c>
      <c r="F11" s="54"/>
      <c r="G11" s="73" t="s">
        <v>38</v>
      </c>
    </row>
    <row r="12" spans="5:7" s="120" customFormat="1" ht="12.75">
      <c r="E12" s="152" t="s">
        <v>4</v>
      </c>
      <c r="F12" s="153"/>
      <c r="G12" s="152" t="s">
        <v>84</v>
      </c>
    </row>
    <row r="13" spans="5:9" s="120" customFormat="1" ht="12.75">
      <c r="E13" s="154"/>
      <c r="F13" s="153"/>
      <c r="G13" s="155"/>
      <c r="I13" s="136"/>
    </row>
    <row r="14" spans="5:7" s="120" customFormat="1" ht="12.75">
      <c r="E14" s="74" t="s">
        <v>7</v>
      </c>
      <c r="F14" s="74"/>
      <c r="G14" s="74" t="s">
        <v>7</v>
      </c>
    </row>
    <row r="15" s="11" customFormat="1" ht="12.75">
      <c r="A15" s="50" t="s">
        <v>85</v>
      </c>
    </row>
    <row r="16" spans="2:7" s="11" customFormat="1" ht="12.75">
      <c r="B16" s="11" t="s">
        <v>86</v>
      </c>
      <c r="E16" s="15">
        <f>+'[1]CPL'!AD20</f>
        <v>-11</v>
      </c>
      <c r="G16" s="117">
        <v>256</v>
      </c>
    </row>
    <row r="17" s="11" customFormat="1" ht="12.75">
      <c r="G17" s="121"/>
    </row>
    <row r="18" spans="2:7" s="11" customFormat="1" ht="12.75">
      <c r="B18" s="11" t="s">
        <v>87</v>
      </c>
      <c r="G18" s="121"/>
    </row>
    <row r="19" spans="3:7" s="11" customFormat="1" ht="12.75">
      <c r="C19" s="11" t="s">
        <v>88</v>
      </c>
      <c r="E19" s="15">
        <f>+'[1]CF working Paper'!G74</f>
        <v>198.56001999999998</v>
      </c>
      <c r="G19" s="117">
        <v>583</v>
      </c>
    </row>
    <row r="20" spans="3:7" s="11" customFormat="1" ht="12.75">
      <c r="C20" s="11" t="s">
        <v>89</v>
      </c>
      <c r="E20" s="15">
        <f>+'[1]CPL'!AD19</f>
        <v>-201</v>
      </c>
      <c r="G20" s="117">
        <v>31</v>
      </c>
    </row>
    <row r="21" spans="3:7" s="11" customFormat="1" ht="12.75">
      <c r="C21" s="11" t="s">
        <v>90</v>
      </c>
      <c r="E21" s="57">
        <v>0</v>
      </c>
      <c r="G21" s="122">
        <v>-869</v>
      </c>
    </row>
    <row r="22" spans="2:7" s="11" customFormat="1" ht="12.75">
      <c r="B22" s="11" t="s">
        <v>91</v>
      </c>
      <c r="E22" s="15">
        <f>SUM(E16:E21)</f>
        <v>-13.43998000000002</v>
      </c>
      <c r="F22" s="15"/>
      <c r="G22" s="117">
        <f>SUM(G16:G21)+1</f>
        <v>2</v>
      </c>
    </row>
    <row r="23" s="11" customFormat="1" ht="12.75">
      <c r="G23" s="121"/>
    </row>
    <row r="24" spans="2:7" s="11" customFormat="1" ht="12.75">
      <c r="B24" s="11" t="s">
        <v>92</v>
      </c>
      <c r="G24" s="121"/>
    </row>
    <row r="25" spans="3:7" s="11" customFormat="1" ht="12.75">
      <c r="C25" s="11" t="s">
        <v>93</v>
      </c>
      <c r="E25" s="15">
        <f>+'BALANCE SHEET'!G23+'BALANCE SHEET'!G24+'BALANCE SHEET'!G25+'BALANCE SHEET'!G26-'BALANCE SHEET'!E23-'BALANCE SHEET'!E24-'BALANCE SHEET'!E25-'BALANCE SHEET'!E26+4+INCOME!F30</f>
        <v>2271.9500000000007</v>
      </c>
      <c r="G25" s="117">
        <v>2517</v>
      </c>
    </row>
    <row r="26" spans="3:7" s="11" customFormat="1" ht="12.75">
      <c r="C26" s="11" t="s">
        <v>94</v>
      </c>
      <c r="E26" s="15">
        <f>+'BALANCE SHEET'!E38-'BALANCE SHEET'!G38</f>
        <v>-2155.295</v>
      </c>
      <c r="G26" s="117">
        <v>-1600</v>
      </c>
    </row>
    <row r="27" spans="5:7" s="11" customFormat="1" ht="12.75">
      <c r="E27" s="28"/>
      <c r="G27" s="122"/>
    </row>
    <row r="28" spans="2:7" s="11" customFormat="1" ht="12.75">
      <c r="B28" s="50" t="s">
        <v>95</v>
      </c>
      <c r="E28" s="15">
        <f>SUM(E22:E27)</f>
        <v>103.21502000000055</v>
      </c>
      <c r="F28" s="15"/>
      <c r="G28" s="117">
        <f>SUM(G22:G27)-1</f>
        <v>918</v>
      </c>
    </row>
    <row r="29" s="11" customFormat="1" ht="12.75">
      <c r="G29" s="121"/>
    </row>
    <row r="30" spans="2:7" s="11" customFormat="1" ht="12.75">
      <c r="B30" s="11" t="s">
        <v>96</v>
      </c>
      <c r="E30" s="15">
        <f>-E20</f>
        <v>201</v>
      </c>
      <c r="G30" s="117">
        <v>-31</v>
      </c>
    </row>
    <row r="31" spans="2:7" s="11" customFormat="1" ht="12.75">
      <c r="B31" s="123" t="s">
        <v>97</v>
      </c>
      <c r="E31" s="15">
        <v>-4</v>
      </c>
      <c r="G31" s="117">
        <v>0</v>
      </c>
    </row>
    <row r="32" s="11" customFormat="1" ht="12.75">
      <c r="G32" s="121"/>
    </row>
    <row r="33" spans="2:7" s="11" customFormat="1" ht="12.75">
      <c r="B33" s="50" t="s">
        <v>98</v>
      </c>
      <c r="E33" s="35">
        <f>SUM(E28:E32)</f>
        <v>300.21502000000055</v>
      </c>
      <c r="F33" s="35"/>
      <c r="G33" s="135">
        <f>SUM(G28:G32)</f>
        <v>887</v>
      </c>
    </row>
    <row r="34" s="11" customFormat="1" ht="12.75">
      <c r="G34" s="121"/>
    </row>
    <row r="35" spans="2:7" s="11" customFormat="1" ht="12.75">
      <c r="B35" s="50" t="s">
        <v>99</v>
      </c>
      <c r="E35" s="15">
        <f>+'[1]CF working Paper'!H74</f>
        <v>-905.11688</v>
      </c>
      <c r="G35" s="117">
        <v>-1248</v>
      </c>
    </row>
    <row r="36" s="11" customFormat="1" ht="12.75">
      <c r="G36" s="121"/>
    </row>
    <row r="37" spans="1:7" s="11" customFormat="1" ht="12.75">
      <c r="A37" s="50"/>
      <c r="B37" s="50" t="s">
        <v>100</v>
      </c>
      <c r="C37" s="50"/>
      <c r="D37" s="50"/>
      <c r="E37" s="28"/>
      <c r="G37" s="122">
        <v>800</v>
      </c>
    </row>
    <row r="38" s="11" customFormat="1" ht="12.75">
      <c r="G38" s="121"/>
    </row>
    <row r="39" spans="1:7" s="11" customFormat="1" ht="12.75">
      <c r="A39" s="50" t="s">
        <v>101</v>
      </c>
      <c r="B39" s="50"/>
      <c r="E39" s="15">
        <f>+E33+E35+E37</f>
        <v>-604.9018599999995</v>
      </c>
      <c r="F39" s="15"/>
      <c r="G39" s="117">
        <f>+G33+G35+G37+1</f>
        <v>440</v>
      </c>
    </row>
    <row r="40" spans="1:7" s="11" customFormat="1" ht="12.75">
      <c r="A40" s="50"/>
      <c r="B40" s="50"/>
      <c r="G40" s="121"/>
    </row>
    <row r="41" spans="1:7" s="11" customFormat="1" ht="12.75">
      <c r="A41" s="50" t="s">
        <v>102</v>
      </c>
      <c r="B41" s="50"/>
      <c r="E41" s="15">
        <f>ROUND(+'[3]CF'!B61/1000,0)</f>
        <v>1816</v>
      </c>
      <c r="G41" s="117">
        <v>-338</v>
      </c>
    </row>
    <row r="42" spans="1:7" s="11" customFormat="1" ht="12.75">
      <c r="A42" s="50" t="s">
        <v>103</v>
      </c>
      <c r="B42" s="50"/>
      <c r="E42" s="15">
        <f>ROUND('[3]CF'!B62/1000,0)</f>
        <v>0</v>
      </c>
      <c r="G42" s="117">
        <v>0</v>
      </c>
    </row>
    <row r="43" spans="1:9" s="11" customFormat="1" ht="13.5" thickBot="1">
      <c r="A43" s="50" t="s">
        <v>104</v>
      </c>
      <c r="B43" s="50"/>
      <c r="E43" s="25">
        <f>SUM(E39:E42)</f>
        <v>1211.0981400000005</v>
      </c>
      <c r="F43" s="15"/>
      <c r="G43" s="118">
        <f>SUM(G39:G42)</f>
        <v>102</v>
      </c>
      <c r="I43" s="138"/>
    </row>
    <row r="44" spans="1:9" s="11" customFormat="1" ht="13.5" thickTop="1">
      <c r="A44" s="50"/>
      <c r="B44" s="50"/>
      <c r="E44" s="15"/>
      <c r="G44" s="15"/>
      <c r="I44" s="138"/>
    </row>
    <row r="45" spans="1:7" s="11" customFormat="1" ht="12.75">
      <c r="A45" s="50"/>
      <c r="B45" s="50"/>
      <c r="E45" s="15"/>
      <c r="G45" s="15"/>
    </row>
    <row r="46" spans="5:7" s="11" customFormat="1" ht="12.75">
      <c r="E46" s="124"/>
      <c r="G46" s="19"/>
    </row>
    <row r="47" s="11" customFormat="1" ht="12.75">
      <c r="A47" s="11" t="s">
        <v>105</v>
      </c>
    </row>
    <row r="48" s="11" customFormat="1" ht="12.75">
      <c r="A48" s="11" t="s">
        <v>106</v>
      </c>
    </row>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row r="219" s="11" customFormat="1" ht="12.75"/>
    <row r="220" s="11" customFormat="1" ht="12.75"/>
    <row r="221" s="11" customFormat="1" ht="12.75"/>
    <row r="222" s="11" customFormat="1" ht="12.75"/>
    <row r="223" s="11" customFormat="1" ht="12.75"/>
    <row r="224" s="11" customFormat="1" ht="12.75"/>
    <row r="225" s="11" customFormat="1" ht="12.75"/>
    <row r="226" s="11" customFormat="1" ht="12.75"/>
    <row r="227" s="11" customFormat="1" ht="12.75"/>
    <row r="228" s="11" customFormat="1" ht="12.75"/>
    <row r="229" s="11" customFormat="1" ht="12.75"/>
    <row r="230" s="11" customFormat="1" ht="12.75"/>
    <row r="231" s="11" customFormat="1" ht="12.75"/>
    <row r="232" s="11" customFormat="1" ht="12.75"/>
    <row r="233" s="11" customFormat="1" ht="12.75"/>
    <row r="234" s="11" customFormat="1" ht="12.75"/>
    <row r="235" s="11" customFormat="1" ht="12.75"/>
    <row r="236" s="11" customFormat="1" ht="12.75"/>
    <row r="237" s="11" customFormat="1" ht="12.75"/>
    <row r="238" s="11" customFormat="1" ht="12.75"/>
    <row r="239" s="11" customFormat="1" ht="12.75"/>
    <row r="240" s="11" customFormat="1" ht="12.75"/>
    <row r="241" s="11" customFormat="1" ht="12.75"/>
    <row r="242" s="11" customFormat="1" ht="12.75"/>
    <row r="243" s="11" customFormat="1" ht="12.75"/>
    <row r="244" s="11" customFormat="1" ht="12.75"/>
    <row r="245" s="11" customFormat="1" ht="12.75"/>
    <row r="246" s="11" customFormat="1" ht="12.75"/>
    <row r="247" s="11" customFormat="1" ht="12.75"/>
    <row r="248" s="11" customFormat="1" ht="12.75"/>
    <row r="249" s="11" customFormat="1" ht="12.75"/>
    <row r="250" s="11" customFormat="1" ht="12.75"/>
    <row r="251" s="11" customFormat="1" ht="12.75"/>
    <row r="252" s="11" customFormat="1" ht="12.75"/>
    <row r="253" s="11" customFormat="1" ht="12.75"/>
    <row r="254" s="11" customFormat="1" ht="12.75"/>
    <row r="255" s="11" customFormat="1" ht="12.75"/>
    <row r="256" s="11" customFormat="1" ht="12.75"/>
    <row r="257" s="11" customFormat="1" ht="12.75"/>
    <row r="258" s="11" customFormat="1" ht="12.75"/>
    <row r="259" s="11" customFormat="1" ht="12.75"/>
    <row r="260" s="11" customFormat="1" ht="12.75"/>
    <row r="261" s="11" customFormat="1" ht="12.75"/>
    <row r="262" s="11" customFormat="1" ht="12.75"/>
    <row r="263" s="11" customFormat="1" ht="12.75"/>
    <row r="264" s="11" customFormat="1" ht="12.75"/>
    <row r="265" s="11" customFormat="1" ht="12.75"/>
    <row r="266" s="11" customFormat="1" ht="12.75"/>
    <row r="267" s="11" customFormat="1" ht="12.75"/>
    <row r="268" s="11" customFormat="1" ht="12.75"/>
    <row r="269" s="11" customFormat="1" ht="12.75"/>
    <row r="270" s="11" customFormat="1" ht="12.75"/>
    <row r="271" s="11" customFormat="1" ht="12.75"/>
    <row r="272" s="11" customFormat="1" ht="12.75"/>
    <row r="273" s="11" customFormat="1" ht="12.75"/>
    <row r="274" s="11" customFormat="1" ht="12.75"/>
    <row r="275" s="11" customFormat="1" ht="12.75"/>
    <row r="276" s="11" customFormat="1" ht="12.75"/>
    <row r="277" s="11" customFormat="1" ht="12.75"/>
    <row r="278" s="11" customFormat="1" ht="12.75"/>
    <row r="279" s="11" customFormat="1" ht="12.75"/>
    <row r="280" s="11" customFormat="1" ht="12.75"/>
    <row r="281" s="11" customFormat="1" ht="12.75"/>
    <row r="282" s="11" customFormat="1" ht="12.75"/>
    <row r="283" s="11" customFormat="1" ht="12.75"/>
    <row r="284" s="11" customFormat="1" ht="12.75"/>
    <row r="285" s="11" customFormat="1" ht="12.75"/>
    <row r="286" s="11" customFormat="1" ht="12.75"/>
    <row r="287" s="11" customFormat="1" ht="12.75"/>
    <row r="288" s="11" customFormat="1" ht="12.75"/>
    <row r="289" s="11" customFormat="1" ht="12.75"/>
    <row r="290" s="11" customFormat="1" ht="12.75"/>
    <row r="291" s="11" customFormat="1" ht="12.75"/>
    <row r="292" s="11" customFormat="1" ht="12.75"/>
    <row r="293" s="11" customFormat="1" ht="12.75"/>
    <row r="294" s="11" customFormat="1" ht="12.75"/>
    <row r="295" s="11" customFormat="1" ht="12.75"/>
    <row r="296" s="11" customFormat="1" ht="12.75"/>
    <row r="297" s="11" customFormat="1" ht="12.75"/>
    <row r="298" s="11" customFormat="1" ht="12.75"/>
    <row r="299" s="11" customFormat="1" ht="12.75"/>
    <row r="300" s="11" customFormat="1" ht="12.75"/>
    <row r="301" s="11" customFormat="1" ht="12.75"/>
    <row r="302" s="11" customFormat="1" ht="12.75"/>
    <row r="303" s="11" customFormat="1" ht="12.75"/>
    <row r="304" s="11" customFormat="1" ht="12.75"/>
    <row r="305" s="11" customFormat="1" ht="12.75"/>
    <row r="306" s="11" customFormat="1" ht="12.75"/>
    <row r="307" s="11" customFormat="1" ht="12.75"/>
    <row r="308" s="11" customFormat="1" ht="12.75"/>
    <row r="309" s="11" customFormat="1" ht="12.75"/>
    <row r="310" s="11" customFormat="1" ht="12.75"/>
    <row r="311" s="11" customFormat="1" ht="12.75"/>
    <row r="312" s="11" customFormat="1" ht="12.75"/>
    <row r="313" s="11" customFormat="1" ht="12.75"/>
    <row r="314" s="11" customFormat="1" ht="12.75"/>
    <row r="315" s="11" customFormat="1" ht="12.75"/>
    <row r="316" s="11" customFormat="1" ht="12.75"/>
    <row r="317" s="11" customFormat="1" ht="12.75"/>
    <row r="318" s="11" customFormat="1" ht="12.75"/>
    <row r="319" s="11" customFormat="1" ht="12.75"/>
    <row r="320" s="11" customFormat="1" ht="12.75"/>
    <row r="321" s="11" customFormat="1" ht="12.75"/>
    <row r="322" s="11" customFormat="1" ht="12.75"/>
    <row r="323" s="11" customFormat="1" ht="12.75"/>
    <row r="324" s="11" customFormat="1" ht="12.75"/>
    <row r="325" s="11" customFormat="1" ht="12.75"/>
    <row r="326" s="11" customFormat="1" ht="12.75"/>
    <row r="327" s="11" customFormat="1" ht="12.75"/>
    <row r="328" s="11" customFormat="1" ht="12.75"/>
    <row r="329" s="11" customFormat="1" ht="12.75"/>
    <row r="330" s="11" customFormat="1" ht="12.75"/>
    <row r="331" s="11" customFormat="1" ht="12.75"/>
    <row r="332" s="11" customFormat="1" ht="12.75"/>
    <row r="333" s="11" customFormat="1" ht="12.75"/>
    <row r="334" s="11" customFormat="1" ht="12.75"/>
    <row r="335" s="11" customFormat="1" ht="12.75"/>
    <row r="336" s="11" customFormat="1" ht="12.75"/>
    <row r="337" s="11" customFormat="1" ht="12.75"/>
    <row r="338" s="11" customFormat="1" ht="12.75"/>
    <row r="339" s="11" customFormat="1" ht="12.75"/>
    <row r="340" s="11" customFormat="1" ht="12.75"/>
    <row r="341" s="11" customFormat="1" ht="12.75"/>
    <row r="342" s="11" customFormat="1" ht="12.75"/>
    <row r="343" s="11" customFormat="1" ht="12.75"/>
    <row r="344" s="11" customFormat="1" ht="12.75"/>
    <row r="345" s="11" customFormat="1" ht="12.75"/>
    <row r="346" s="11" customFormat="1" ht="12.75"/>
    <row r="347" s="11" customFormat="1" ht="12.75"/>
    <row r="348" s="11" customFormat="1" ht="12.75"/>
    <row r="349" s="11" customFormat="1" ht="12.75"/>
    <row r="350" s="11" customFormat="1" ht="12.75"/>
    <row r="351" s="11" customFormat="1" ht="12.75"/>
    <row r="352" s="11" customFormat="1" ht="12.75"/>
    <row r="353" s="11" customFormat="1" ht="12.75"/>
    <row r="354" s="11" customFormat="1" ht="12.75"/>
    <row r="355" s="11" customFormat="1" ht="12.75"/>
    <row r="356" s="11" customFormat="1" ht="12.75"/>
    <row r="357" s="11" customFormat="1" ht="12.75"/>
    <row r="358" s="11" customFormat="1" ht="12.75"/>
    <row r="359" s="11" customFormat="1" ht="12.75"/>
    <row r="360" s="11" customFormat="1" ht="12.75"/>
    <row r="361" s="11" customFormat="1" ht="12.75"/>
    <row r="362" s="11" customFormat="1" ht="12.75"/>
    <row r="363" s="11" customFormat="1" ht="12.75"/>
    <row r="364" s="11" customFormat="1" ht="12.75"/>
    <row r="365" s="11" customFormat="1" ht="12.75"/>
    <row r="366" s="11" customFormat="1" ht="12.75"/>
    <row r="367" s="11" customFormat="1" ht="12.75"/>
    <row r="368" s="11" customFormat="1" ht="12.75"/>
    <row r="369" s="11" customFormat="1" ht="12.75"/>
    <row r="370" s="11" customFormat="1" ht="12.75"/>
    <row r="371" s="11" customFormat="1" ht="12.75"/>
    <row r="372" s="11" customFormat="1" ht="12.75"/>
    <row r="373" s="11" customFormat="1" ht="12.75"/>
    <row r="374" s="11" customFormat="1" ht="12.75"/>
    <row r="375" s="11" customFormat="1" ht="12.75"/>
    <row r="376" s="11" customFormat="1" ht="12.75"/>
    <row r="377" s="11" customFormat="1" ht="12.75"/>
    <row r="378" s="11" customFormat="1" ht="12.75"/>
    <row r="379" s="11" customFormat="1" ht="12.75"/>
    <row r="380" s="11" customFormat="1" ht="12.75"/>
    <row r="381" s="11" customFormat="1" ht="12.75"/>
    <row r="382" s="11" customFormat="1" ht="12.75"/>
    <row r="383" s="11" customFormat="1" ht="12.75"/>
    <row r="384" s="11" customFormat="1" ht="12.75"/>
    <row r="385" s="11" customFormat="1" ht="12.75"/>
    <row r="386" s="11" customFormat="1" ht="12.75"/>
    <row r="387" s="11" customFormat="1" ht="12.75"/>
    <row r="388" s="11" customFormat="1" ht="12.75"/>
    <row r="389" s="11" customFormat="1" ht="12.75"/>
    <row r="390" s="11" customFormat="1" ht="12.75"/>
    <row r="391" s="11" customFormat="1" ht="12.75"/>
    <row r="392" s="11" customFormat="1" ht="12.75"/>
    <row r="393" s="11" customFormat="1" ht="12.75"/>
    <row r="394" s="11" customFormat="1" ht="12.75"/>
    <row r="395" s="11" customFormat="1" ht="12.75"/>
    <row r="396" s="11" customFormat="1" ht="12.75"/>
    <row r="397" s="11" customFormat="1" ht="12.75"/>
    <row r="398" s="11" customFormat="1" ht="12.75"/>
    <row r="399" s="11" customFormat="1" ht="12.75"/>
    <row r="400" s="11" customFormat="1" ht="12.75"/>
    <row r="401" s="11" customFormat="1" ht="12.75"/>
    <row r="402" s="11" customFormat="1" ht="12.75"/>
    <row r="403" s="11" customFormat="1" ht="12.75"/>
    <row r="404" s="11" customFormat="1" ht="12.75"/>
    <row r="405" s="11" customFormat="1" ht="12.75"/>
    <row r="406" s="11" customFormat="1" ht="12.75"/>
    <row r="407" s="11" customFormat="1" ht="12.75"/>
    <row r="408" s="11" customFormat="1" ht="12.75"/>
    <row r="409" s="11" customFormat="1" ht="12.75"/>
    <row r="410" s="11" customFormat="1" ht="12.75"/>
    <row r="411" s="11" customFormat="1" ht="12.75"/>
    <row r="412" s="11" customFormat="1" ht="12.75"/>
    <row r="413" s="11" customFormat="1" ht="12.75"/>
    <row r="414" s="11" customFormat="1" ht="12.75"/>
    <row r="415" s="11" customFormat="1" ht="12.75"/>
    <row r="416" s="11" customFormat="1" ht="12.75"/>
    <row r="417" s="11" customFormat="1" ht="12.75"/>
    <row r="418" s="11" customFormat="1" ht="12.75"/>
  </sheetData>
  <mergeCells count="5">
    <mergeCell ref="A9:G9"/>
    <mergeCell ref="A1:G1"/>
    <mergeCell ref="A2:G2"/>
    <mergeCell ref="A3:G3"/>
    <mergeCell ref="A6:G6"/>
  </mergeCells>
  <printOptions/>
  <pageMargins left="1.1811023622047245" right="0.3937007874015748" top="0.984251968503937" bottom="0.5905511811023623" header="0.5118110236220472" footer="0.5118110236220472"/>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K212"/>
  <sheetViews>
    <sheetView tabSelected="1" zoomScale="120" zoomScaleNormal="120" zoomScaleSheetLayoutView="100" workbookViewId="0" topLeftCell="A197">
      <selection activeCell="B144" sqref="B144:J145"/>
    </sheetView>
  </sheetViews>
  <sheetFormatPr defaultColWidth="9.140625" defaultRowHeight="12.75"/>
  <cols>
    <col min="1" max="1" width="5.140625" style="125" customWidth="1"/>
    <col min="2" max="4" width="9.140625" style="125" customWidth="1"/>
    <col min="5" max="5" width="10.140625" style="125" customWidth="1"/>
    <col min="6" max="6" width="12.8515625" style="125" customWidth="1"/>
    <col min="7" max="7" width="4.00390625" style="125" customWidth="1"/>
    <col min="8" max="8" width="13.57421875" style="125" customWidth="1"/>
    <col min="9" max="9" width="11.421875" style="125" customWidth="1"/>
    <col min="10" max="10" width="11.8515625" style="125" customWidth="1"/>
    <col min="11" max="16384" width="9.140625" style="125" customWidth="1"/>
  </cols>
  <sheetData>
    <row r="1" spans="1:10" ht="15.75">
      <c r="A1" s="229" t="s">
        <v>0</v>
      </c>
      <c r="B1" s="230"/>
      <c r="C1" s="230"/>
      <c r="D1" s="230"/>
      <c r="E1" s="230"/>
      <c r="F1" s="230"/>
      <c r="G1" s="230"/>
      <c r="H1" s="230"/>
      <c r="I1" s="230"/>
      <c r="J1" s="231"/>
    </row>
    <row r="2" spans="1:10" ht="15">
      <c r="A2" s="232" t="s">
        <v>1</v>
      </c>
      <c r="B2" s="232"/>
      <c r="C2" s="232"/>
      <c r="D2" s="232"/>
      <c r="E2" s="232"/>
      <c r="F2" s="232"/>
      <c r="G2" s="232"/>
      <c r="H2" s="232"/>
      <c r="I2" s="232"/>
      <c r="J2" s="233"/>
    </row>
    <row r="3" spans="1:10" ht="15">
      <c r="A3" s="232" t="s">
        <v>2</v>
      </c>
      <c r="B3" s="232"/>
      <c r="C3" s="232"/>
      <c r="D3" s="232"/>
      <c r="E3" s="232"/>
      <c r="F3" s="232"/>
      <c r="G3" s="232"/>
      <c r="H3" s="232"/>
      <c r="I3" s="232"/>
      <c r="J3" s="233"/>
    </row>
    <row r="4" spans="1:7" ht="12">
      <c r="A4" s="126"/>
      <c r="B4" s="127"/>
      <c r="C4" s="127"/>
      <c r="D4" s="127"/>
      <c r="E4" s="127"/>
      <c r="F4" s="127"/>
      <c r="G4" s="127"/>
    </row>
    <row r="5" spans="1:7" ht="12.75">
      <c r="A5" s="157" t="s">
        <v>225</v>
      </c>
      <c r="B5" s="158"/>
      <c r="C5" s="158"/>
      <c r="D5" s="158"/>
      <c r="E5" s="158"/>
      <c r="F5" s="158"/>
      <c r="G5" s="127"/>
    </row>
    <row r="6" spans="1:7" ht="12">
      <c r="A6" s="126"/>
      <c r="B6" s="127"/>
      <c r="C6" s="127"/>
      <c r="D6" s="127"/>
      <c r="E6" s="127"/>
      <c r="F6" s="127"/>
      <c r="G6" s="127"/>
    </row>
    <row r="7" spans="1:10" ht="12.75">
      <c r="A7" s="157" t="s">
        <v>107</v>
      </c>
      <c r="B7" s="158"/>
      <c r="C7" s="158"/>
      <c r="D7" s="158"/>
      <c r="E7" s="158"/>
      <c r="F7" s="158"/>
      <c r="G7" s="158"/>
      <c r="H7" s="4"/>
      <c r="I7" s="4"/>
      <c r="J7" s="4"/>
    </row>
    <row r="8" spans="1:10" ht="12.75">
      <c r="A8" s="157"/>
      <c r="B8" s="158"/>
      <c r="C8" s="158"/>
      <c r="D8" s="158"/>
      <c r="E8" s="158"/>
      <c r="F8" s="158"/>
      <c r="G8" s="158"/>
      <c r="H8" s="4"/>
      <c r="I8" s="4"/>
      <c r="J8" s="4"/>
    </row>
    <row r="9" spans="1:10" ht="12.75">
      <c r="A9" s="157" t="s">
        <v>108</v>
      </c>
      <c r="B9" s="157" t="s">
        <v>109</v>
      </c>
      <c r="C9" s="158"/>
      <c r="D9" s="158"/>
      <c r="E9" s="158"/>
      <c r="F9" s="158"/>
      <c r="G9" s="158"/>
      <c r="H9" s="4"/>
      <c r="I9" s="4"/>
      <c r="J9" s="4"/>
    </row>
    <row r="10" spans="1:10" ht="12" customHeight="1">
      <c r="A10" s="4"/>
      <c r="B10" s="228" t="s">
        <v>226</v>
      </c>
      <c r="C10" s="228"/>
      <c r="D10" s="228"/>
      <c r="E10" s="228"/>
      <c r="F10" s="228"/>
      <c r="G10" s="228"/>
      <c r="H10" s="228"/>
      <c r="I10" s="228"/>
      <c r="J10" s="228"/>
    </row>
    <row r="11" spans="1:10" ht="12.75">
      <c r="A11" s="4"/>
      <c r="B11" s="228"/>
      <c r="C11" s="228"/>
      <c r="D11" s="228"/>
      <c r="E11" s="228"/>
      <c r="F11" s="228"/>
      <c r="G11" s="228"/>
      <c r="H11" s="228"/>
      <c r="I11" s="228"/>
      <c r="J11" s="228"/>
    </row>
    <row r="12" spans="1:10" ht="12.75">
      <c r="A12" s="158"/>
      <c r="B12" s="228"/>
      <c r="C12" s="228"/>
      <c r="D12" s="228"/>
      <c r="E12" s="228"/>
      <c r="F12" s="228"/>
      <c r="G12" s="228"/>
      <c r="H12" s="228"/>
      <c r="I12" s="228"/>
      <c r="J12" s="228"/>
    </row>
    <row r="13" spans="1:10" ht="12.75">
      <c r="A13" s="158"/>
      <c r="B13" s="158"/>
      <c r="C13" s="158"/>
      <c r="D13" s="158"/>
      <c r="E13" s="158"/>
      <c r="F13" s="158"/>
      <c r="G13" s="158"/>
      <c r="H13" s="4"/>
      <c r="I13" s="4"/>
      <c r="J13" s="4"/>
    </row>
    <row r="14" spans="1:10" ht="12.75">
      <c r="A14" s="4"/>
      <c r="B14" s="174" t="s">
        <v>110</v>
      </c>
      <c r="C14" s="174"/>
      <c r="D14" s="174"/>
      <c r="E14" s="174"/>
      <c r="F14" s="174"/>
      <c r="G14" s="174"/>
      <c r="H14" s="174"/>
      <c r="I14" s="174"/>
      <c r="J14" s="174"/>
    </row>
    <row r="15" spans="1:10" ht="12.75">
      <c r="A15" s="158"/>
      <c r="B15" s="174"/>
      <c r="C15" s="174"/>
      <c r="D15" s="174"/>
      <c r="E15" s="174"/>
      <c r="F15" s="174"/>
      <c r="G15" s="174"/>
      <c r="H15" s="174"/>
      <c r="I15" s="174"/>
      <c r="J15" s="174"/>
    </row>
    <row r="16" spans="1:10" ht="12.75">
      <c r="A16" s="158"/>
      <c r="B16" s="158"/>
      <c r="C16" s="158"/>
      <c r="D16" s="158"/>
      <c r="E16" s="158"/>
      <c r="F16" s="158"/>
      <c r="G16" s="158"/>
      <c r="H16" s="4"/>
      <c r="I16" s="4"/>
      <c r="J16" s="4"/>
    </row>
    <row r="17" spans="1:10" ht="12.75">
      <c r="A17" s="159" t="s">
        <v>111</v>
      </c>
      <c r="B17" s="157" t="s">
        <v>112</v>
      </c>
      <c r="C17" s="158"/>
      <c r="D17" s="158"/>
      <c r="E17" s="158"/>
      <c r="F17" s="158"/>
      <c r="G17" s="158"/>
      <c r="H17" s="4"/>
      <c r="I17" s="4"/>
      <c r="J17" s="4"/>
    </row>
    <row r="18" spans="1:10" ht="12.75">
      <c r="A18" s="157"/>
      <c r="B18" s="158"/>
      <c r="C18" s="158"/>
      <c r="D18" s="158"/>
      <c r="E18" s="158"/>
      <c r="F18" s="158"/>
      <c r="G18" s="158"/>
      <c r="H18" s="4"/>
      <c r="I18" s="4"/>
      <c r="J18" s="4"/>
    </row>
    <row r="19" spans="1:10" ht="12" customHeight="1">
      <c r="A19" s="157"/>
      <c r="B19" s="156" t="s">
        <v>234</v>
      </c>
      <c r="C19" s="156"/>
      <c r="D19" s="156"/>
      <c r="E19" s="156"/>
      <c r="F19" s="156"/>
      <c r="G19" s="156"/>
      <c r="H19" s="156"/>
      <c r="I19" s="156"/>
      <c r="J19" s="156"/>
    </row>
    <row r="20" spans="1:10" ht="12" customHeight="1">
      <c r="A20" s="157"/>
      <c r="B20" s="156"/>
      <c r="C20" s="156"/>
      <c r="D20" s="156"/>
      <c r="E20" s="156"/>
      <c r="F20" s="156"/>
      <c r="G20" s="156"/>
      <c r="H20" s="156"/>
      <c r="I20" s="156"/>
      <c r="J20" s="156"/>
    </row>
    <row r="21" spans="1:11" ht="12.75">
      <c r="A21" s="157"/>
      <c r="B21" s="156"/>
      <c r="C21" s="156"/>
      <c r="D21" s="156"/>
      <c r="E21" s="156"/>
      <c r="F21" s="156"/>
      <c r="G21" s="156"/>
      <c r="H21" s="156"/>
      <c r="I21" s="156"/>
      <c r="J21" s="156"/>
      <c r="K21" s="137"/>
    </row>
    <row r="22" spans="1:10" ht="12.75">
      <c r="A22" s="157"/>
      <c r="B22" s="156"/>
      <c r="C22" s="156"/>
      <c r="D22" s="156"/>
      <c r="E22" s="156"/>
      <c r="F22" s="156"/>
      <c r="G22" s="156"/>
      <c r="H22" s="156"/>
      <c r="I22" s="156"/>
      <c r="J22" s="156"/>
    </row>
    <row r="23" spans="1:10" ht="12.75">
      <c r="A23" s="157"/>
      <c r="B23" s="158"/>
      <c r="C23" s="158"/>
      <c r="D23" s="158"/>
      <c r="E23" s="158"/>
      <c r="F23" s="158"/>
      <c r="G23" s="158"/>
      <c r="H23" s="4"/>
      <c r="I23" s="4"/>
      <c r="J23" s="4"/>
    </row>
    <row r="24" spans="1:10" ht="12.75">
      <c r="A24" s="157"/>
      <c r="B24" s="160" t="s">
        <v>113</v>
      </c>
      <c r="C24" s="158"/>
      <c r="D24" s="158"/>
      <c r="E24" s="158"/>
      <c r="F24" s="158"/>
      <c r="G24" s="158"/>
      <c r="H24" s="4"/>
      <c r="I24" s="4"/>
      <c r="J24" s="4"/>
    </row>
    <row r="25" spans="1:10" ht="12.75">
      <c r="A25" s="157"/>
      <c r="B25" s="160" t="s">
        <v>114</v>
      </c>
      <c r="C25" s="158"/>
      <c r="D25" s="158"/>
      <c r="E25" s="158"/>
      <c r="F25" s="158"/>
      <c r="G25" s="158"/>
      <c r="H25" s="4"/>
      <c r="I25" s="4"/>
      <c r="J25" s="4"/>
    </row>
    <row r="26" spans="1:10" ht="12.75">
      <c r="A26" s="157"/>
      <c r="B26" s="158"/>
      <c r="C26" s="158"/>
      <c r="D26" s="158"/>
      <c r="E26" s="158"/>
      <c r="F26" s="158"/>
      <c r="G26" s="158"/>
      <c r="H26" s="4"/>
      <c r="I26" s="4"/>
      <c r="J26" s="4"/>
    </row>
    <row r="27" spans="1:10" ht="12.75">
      <c r="A27" s="157"/>
      <c r="B27" s="227" t="s">
        <v>235</v>
      </c>
      <c r="C27" s="227"/>
      <c r="D27" s="227"/>
      <c r="E27" s="227"/>
      <c r="F27" s="227"/>
      <c r="G27" s="227"/>
      <c r="H27" s="227"/>
      <c r="I27" s="227"/>
      <c r="J27" s="227"/>
    </row>
    <row r="28" spans="1:10" ht="12.75">
      <c r="A28" s="157"/>
      <c r="B28" s="227"/>
      <c r="C28" s="227"/>
      <c r="D28" s="227"/>
      <c r="E28" s="227"/>
      <c r="F28" s="227"/>
      <c r="G28" s="227"/>
      <c r="H28" s="227"/>
      <c r="I28" s="227"/>
      <c r="J28" s="227"/>
    </row>
    <row r="29" spans="1:10" ht="12.75">
      <c r="A29" s="157"/>
      <c r="B29" s="158"/>
      <c r="C29" s="158"/>
      <c r="D29" s="158"/>
      <c r="E29" s="158"/>
      <c r="F29" s="158"/>
      <c r="G29" s="158"/>
      <c r="H29" s="4"/>
      <c r="I29" s="4"/>
      <c r="J29" s="4"/>
    </row>
    <row r="30" spans="1:10" ht="12.75">
      <c r="A30" s="157"/>
      <c r="B30" s="158" t="s">
        <v>115</v>
      </c>
      <c r="C30" s="158"/>
      <c r="D30" s="158"/>
      <c r="E30" s="158"/>
      <c r="F30" s="158"/>
      <c r="G30" s="158"/>
      <c r="H30" s="4"/>
      <c r="I30" s="4"/>
      <c r="J30" s="4"/>
    </row>
    <row r="31" spans="1:10" ht="12.75">
      <c r="A31" s="157"/>
      <c r="B31" s="158"/>
      <c r="C31" s="158"/>
      <c r="D31" s="158"/>
      <c r="E31" s="158"/>
      <c r="F31" s="158"/>
      <c r="G31" s="158"/>
      <c r="H31" s="4"/>
      <c r="I31" s="4"/>
      <c r="J31" s="4"/>
    </row>
    <row r="32" spans="1:10" ht="12" customHeight="1">
      <c r="A32" s="157"/>
      <c r="B32" s="174" t="s">
        <v>116</v>
      </c>
      <c r="C32" s="174"/>
      <c r="D32" s="174"/>
      <c r="E32" s="174"/>
      <c r="F32" s="174"/>
      <c r="G32" s="174"/>
      <c r="H32" s="174"/>
      <c r="I32" s="174"/>
      <c r="J32" s="174"/>
    </row>
    <row r="33" spans="1:10" ht="12.75">
      <c r="A33" s="157"/>
      <c r="B33" s="174"/>
      <c r="C33" s="174"/>
      <c r="D33" s="174"/>
      <c r="E33" s="174"/>
      <c r="F33" s="174"/>
      <c r="G33" s="174"/>
      <c r="H33" s="174"/>
      <c r="I33" s="174"/>
      <c r="J33" s="174"/>
    </row>
    <row r="34" spans="1:10" ht="12.75">
      <c r="A34" s="157"/>
      <c r="B34" s="174"/>
      <c r="C34" s="174"/>
      <c r="D34" s="174"/>
      <c r="E34" s="174"/>
      <c r="F34" s="174"/>
      <c r="G34" s="174"/>
      <c r="H34" s="174"/>
      <c r="I34" s="174"/>
      <c r="J34" s="174"/>
    </row>
    <row r="35" spans="1:10" ht="12" customHeight="1">
      <c r="A35" s="157"/>
      <c r="B35" s="174" t="s">
        <v>242</v>
      </c>
      <c r="C35" s="174"/>
      <c r="D35" s="174"/>
      <c r="E35" s="174"/>
      <c r="F35" s="174"/>
      <c r="G35" s="174"/>
      <c r="H35" s="174"/>
      <c r="I35" s="174"/>
      <c r="J35" s="174"/>
    </row>
    <row r="36" spans="1:10" ht="12.75">
      <c r="A36" s="157"/>
      <c r="B36" s="174"/>
      <c r="C36" s="174"/>
      <c r="D36" s="174"/>
      <c r="E36" s="174"/>
      <c r="F36" s="174"/>
      <c r="G36" s="174"/>
      <c r="H36" s="174"/>
      <c r="I36" s="174"/>
      <c r="J36" s="174"/>
    </row>
    <row r="37" spans="1:10" ht="12.75">
      <c r="A37" s="157"/>
      <c r="B37" s="174"/>
      <c r="C37" s="174"/>
      <c r="D37" s="174"/>
      <c r="E37" s="174"/>
      <c r="F37" s="174"/>
      <c r="G37" s="174"/>
      <c r="H37" s="174"/>
      <c r="I37" s="174"/>
      <c r="J37" s="174"/>
    </row>
    <row r="38" spans="1:10" ht="12.75">
      <c r="A38" s="157"/>
      <c r="B38" s="174"/>
      <c r="C38" s="174"/>
      <c r="D38" s="174"/>
      <c r="E38" s="174"/>
      <c r="F38" s="174"/>
      <c r="G38" s="174"/>
      <c r="H38" s="174"/>
      <c r="I38" s="174"/>
      <c r="J38" s="174"/>
    </row>
    <row r="39" spans="1:10" ht="12.75">
      <c r="A39" s="157"/>
      <c r="B39" s="174"/>
      <c r="C39" s="174"/>
      <c r="D39" s="174"/>
      <c r="E39" s="174"/>
      <c r="F39" s="174"/>
      <c r="G39" s="174"/>
      <c r="H39" s="174"/>
      <c r="I39" s="174"/>
      <c r="J39" s="174"/>
    </row>
    <row r="40" spans="1:10" ht="12.75">
      <c r="A40" s="157"/>
      <c r="B40" s="174"/>
      <c r="C40" s="174"/>
      <c r="D40" s="174"/>
      <c r="E40" s="174"/>
      <c r="F40" s="174"/>
      <c r="G40" s="174"/>
      <c r="H40" s="174"/>
      <c r="I40" s="174"/>
      <c r="J40" s="174"/>
    </row>
    <row r="41" spans="1:10" ht="12.75">
      <c r="A41" s="157"/>
      <c r="B41" s="174"/>
      <c r="C41" s="174"/>
      <c r="D41" s="174"/>
      <c r="E41" s="174"/>
      <c r="F41" s="174"/>
      <c r="G41" s="174"/>
      <c r="H41" s="174"/>
      <c r="I41" s="174"/>
      <c r="J41" s="174"/>
    </row>
    <row r="42" spans="1:10" ht="12.75">
      <c r="A42" s="157"/>
      <c r="B42" s="158"/>
      <c r="C42" s="158"/>
      <c r="D42" s="158"/>
      <c r="E42" s="158"/>
      <c r="F42" s="158"/>
      <c r="G42" s="158"/>
      <c r="H42" s="4"/>
      <c r="I42" s="4"/>
      <c r="J42" s="4"/>
    </row>
    <row r="43" spans="1:10" ht="12" customHeight="1">
      <c r="A43" s="157"/>
      <c r="B43" s="174" t="s">
        <v>243</v>
      </c>
      <c r="C43" s="174"/>
      <c r="D43" s="174"/>
      <c r="E43" s="174"/>
      <c r="F43" s="174"/>
      <c r="G43" s="174"/>
      <c r="H43" s="174"/>
      <c r="I43" s="174"/>
      <c r="J43" s="174"/>
    </row>
    <row r="44" spans="1:10" ht="12.75">
      <c r="A44" s="157"/>
      <c r="B44" s="174"/>
      <c r="C44" s="174"/>
      <c r="D44" s="174"/>
      <c r="E44" s="174"/>
      <c r="F44" s="174"/>
      <c r="G44" s="174"/>
      <c r="H44" s="174"/>
      <c r="I44" s="174"/>
      <c r="J44" s="174"/>
    </row>
    <row r="45" spans="1:10" ht="12.75">
      <c r="A45" s="157"/>
      <c r="B45" s="174"/>
      <c r="C45" s="174"/>
      <c r="D45" s="174"/>
      <c r="E45" s="174"/>
      <c r="F45" s="174"/>
      <c r="G45" s="174"/>
      <c r="H45" s="174"/>
      <c r="I45" s="174"/>
      <c r="J45" s="174"/>
    </row>
    <row r="46" spans="1:10" ht="12.75">
      <c r="A46" s="157"/>
      <c r="B46" s="158"/>
      <c r="C46" s="158"/>
      <c r="D46" s="158"/>
      <c r="E46" s="158"/>
      <c r="F46" s="158"/>
      <c r="G46" s="158"/>
      <c r="H46" s="4"/>
      <c r="I46" s="4"/>
      <c r="J46" s="4"/>
    </row>
    <row r="47" spans="1:10" ht="12.75">
      <c r="A47" s="157"/>
      <c r="B47" s="228" t="s">
        <v>117</v>
      </c>
      <c r="C47" s="234"/>
      <c r="D47" s="234"/>
      <c r="E47" s="234"/>
      <c r="F47" s="234"/>
      <c r="G47" s="234"/>
      <c r="H47" s="234"/>
      <c r="I47" s="234"/>
      <c r="J47" s="234"/>
    </row>
    <row r="48" spans="1:10" ht="12.75">
      <c r="A48" s="157"/>
      <c r="B48" s="234"/>
      <c r="C48" s="234"/>
      <c r="D48" s="234"/>
      <c r="E48" s="234"/>
      <c r="F48" s="234"/>
      <c r="G48" s="234"/>
      <c r="H48" s="234"/>
      <c r="I48" s="234"/>
      <c r="J48" s="234"/>
    </row>
    <row r="49" spans="1:10" ht="12.75">
      <c r="A49" s="157"/>
      <c r="B49" s="158"/>
      <c r="C49" s="158"/>
      <c r="D49" s="158"/>
      <c r="E49" s="158"/>
      <c r="F49" s="202" t="s">
        <v>118</v>
      </c>
      <c r="G49" s="161"/>
      <c r="H49" s="235" t="s">
        <v>119</v>
      </c>
      <c r="I49" s="225"/>
      <c r="J49" s="202" t="s">
        <v>120</v>
      </c>
    </row>
    <row r="50" spans="1:10" ht="12.75">
      <c r="A50" s="157"/>
      <c r="B50" s="158"/>
      <c r="C50" s="158"/>
      <c r="D50" s="158"/>
      <c r="E50" s="158"/>
      <c r="F50" s="202" t="s">
        <v>121</v>
      </c>
      <c r="G50" s="161"/>
      <c r="H50" s="235" t="s">
        <v>122</v>
      </c>
      <c r="I50" s="225"/>
      <c r="J50" s="202"/>
    </row>
    <row r="51" spans="1:10" ht="12.75">
      <c r="A51" s="157"/>
      <c r="B51" s="158"/>
      <c r="C51" s="158"/>
      <c r="D51" s="158"/>
      <c r="E51" s="158"/>
      <c r="F51" s="202" t="s">
        <v>7</v>
      </c>
      <c r="G51" s="161"/>
      <c r="H51" s="235" t="s">
        <v>7</v>
      </c>
      <c r="I51" s="225"/>
      <c r="J51" s="202" t="s">
        <v>7</v>
      </c>
    </row>
    <row r="52" spans="1:10" ht="12.75">
      <c r="A52" s="157"/>
      <c r="B52" s="158"/>
      <c r="C52" s="158"/>
      <c r="D52" s="158"/>
      <c r="E52" s="158"/>
      <c r="F52" s="202"/>
      <c r="G52" s="161"/>
      <c r="H52" s="202"/>
      <c r="I52" s="139"/>
      <c r="J52" s="202"/>
    </row>
    <row r="53" spans="1:10" ht="12.75">
      <c r="A53" s="157"/>
      <c r="B53" s="158" t="s">
        <v>123</v>
      </c>
      <c r="C53" s="158"/>
      <c r="D53" s="158"/>
      <c r="E53" s="158"/>
      <c r="F53" s="162">
        <v>13923</v>
      </c>
      <c r="G53" s="163"/>
      <c r="H53" s="236">
        <v>-8497</v>
      </c>
      <c r="I53" s="225"/>
      <c r="J53" s="13">
        <f>+F53+H53</f>
        <v>5426</v>
      </c>
    </row>
    <row r="54" spans="1:10" ht="12.75">
      <c r="A54" s="157"/>
      <c r="B54" s="158" t="s">
        <v>10</v>
      </c>
      <c r="C54" s="158"/>
      <c r="D54" s="158"/>
      <c r="E54" s="158"/>
      <c r="F54" s="163">
        <v>0</v>
      </c>
      <c r="G54" s="163"/>
      <c r="H54" s="236">
        <f>-H53</f>
        <v>8497</v>
      </c>
      <c r="I54" s="236"/>
      <c r="J54" s="13">
        <f>+F54+H54</f>
        <v>8497</v>
      </c>
    </row>
    <row r="55" spans="1:10" ht="12.75">
      <c r="A55" s="157"/>
      <c r="B55" s="158"/>
      <c r="C55" s="158"/>
      <c r="D55" s="158"/>
      <c r="E55" s="158"/>
      <c r="F55" s="158"/>
      <c r="G55" s="158"/>
      <c r="H55" s="4"/>
      <c r="I55" s="4"/>
      <c r="J55" s="4"/>
    </row>
    <row r="56" spans="1:11" ht="12.75">
      <c r="A56" s="157" t="s">
        <v>124</v>
      </c>
      <c r="B56" s="157" t="s">
        <v>232</v>
      </c>
      <c r="C56" s="158"/>
      <c r="D56" s="158"/>
      <c r="E56" s="158"/>
      <c r="F56" s="158"/>
      <c r="G56" s="158"/>
      <c r="H56" s="4"/>
      <c r="I56" s="4"/>
      <c r="J56" s="4"/>
      <c r="K56" s="137"/>
    </row>
    <row r="57" spans="1:10" ht="12.75">
      <c r="A57" s="4"/>
      <c r="B57" s="158" t="s">
        <v>125</v>
      </c>
      <c r="C57" s="158"/>
      <c r="D57" s="158"/>
      <c r="E57" s="158"/>
      <c r="F57" s="158"/>
      <c r="G57" s="158"/>
      <c r="H57" s="4"/>
      <c r="I57" s="4"/>
      <c r="J57" s="4"/>
    </row>
    <row r="58" spans="1:10" ht="12.75">
      <c r="A58" s="158"/>
      <c r="B58" s="158"/>
      <c r="C58" s="158"/>
      <c r="D58" s="158"/>
      <c r="E58" s="158"/>
      <c r="F58" s="158"/>
      <c r="G58" s="158"/>
      <c r="H58" s="4"/>
      <c r="I58" s="4"/>
      <c r="J58" s="4"/>
    </row>
    <row r="59" spans="1:10" ht="12.75">
      <c r="A59" s="157" t="s">
        <v>126</v>
      </c>
      <c r="B59" s="157" t="s">
        <v>127</v>
      </c>
      <c r="C59" s="158"/>
      <c r="D59" s="158"/>
      <c r="E59" s="158"/>
      <c r="F59" s="158"/>
      <c r="G59" s="158"/>
      <c r="H59" s="4"/>
      <c r="I59" s="4"/>
      <c r="J59" s="4"/>
    </row>
    <row r="60" spans="1:10" ht="12.75">
      <c r="A60" s="4"/>
      <c r="B60" s="158" t="s">
        <v>128</v>
      </c>
      <c r="C60" s="158"/>
      <c r="D60" s="158"/>
      <c r="E60" s="158"/>
      <c r="F60" s="158"/>
      <c r="G60" s="158"/>
      <c r="H60" s="4"/>
      <c r="I60" s="4"/>
      <c r="J60" s="4"/>
    </row>
    <row r="61" spans="1:10" ht="12.75">
      <c r="A61" s="158"/>
      <c r="B61" s="158"/>
      <c r="C61" s="158"/>
      <c r="D61" s="158"/>
      <c r="E61" s="158"/>
      <c r="F61" s="158"/>
      <c r="G61" s="158"/>
      <c r="H61" s="4"/>
      <c r="I61" s="4"/>
      <c r="J61" s="4"/>
    </row>
    <row r="62" spans="1:10" ht="12.75">
      <c r="A62" s="157" t="s">
        <v>129</v>
      </c>
      <c r="B62" s="157" t="s">
        <v>130</v>
      </c>
      <c r="C62" s="158"/>
      <c r="D62" s="158"/>
      <c r="E62" s="158"/>
      <c r="F62" s="158"/>
      <c r="G62" s="158"/>
      <c r="H62" s="4"/>
      <c r="I62" s="4"/>
      <c r="J62" s="4"/>
    </row>
    <row r="63" spans="1:10" ht="12.75">
      <c r="A63" s="4"/>
      <c r="B63" s="228" t="s">
        <v>131</v>
      </c>
      <c r="C63" s="234"/>
      <c r="D63" s="234"/>
      <c r="E63" s="234"/>
      <c r="F63" s="234"/>
      <c r="G63" s="234"/>
      <c r="H63" s="234"/>
      <c r="I63" s="234"/>
      <c r="J63" s="234"/>
    </row>
    <row r="64" spans="1:10" ht="12.75">
      <c r="A64" s="4"/>
      <c r="B64" s="234"/>
      <c r="C64" s="234"/>
      <c r="D64" s="234"/>
      <c r="E64" s="234"/>
      <c r="F64" s="234"/>
      <c r="G64" s="234"/>
      <c r="H64" s="234"/>
      <c r="I64" s="234"/>
      <c r="J64" s="234"/>
    </row>
    <row r="65" spans="1:10" ht="12.75">
      <c r="A65" s="158"/>
      <c r="B65" s="158"/>
      <c r="C65" s="158"/>
      <c r="D65" s="158"/>
      <c r="E65" s="158"/>
      <c r="F65" s="158"/>
      <c r="G65" s="158"/>
      <c r="H65" s="4"/>
      <c r="I65" s="4"/>
      <c r="J65" s="4"/>
    </row>
    <row r="66" spans="1:10" ht="12.75">
      <c r="A66" s="157" t="s">
        <v>132</v>
      </c>
      <c r="B66" s="157" t="s">
        <v>133</v>
      </c>
      <c r="C66" s="158"/>
      <c r="D66" s="158"/>
      <c r="E66" s="158"/>
      <c r="F66" s="158"/>
      <c r="G66" s="158"/>
      <c r="H66" s="4"/>
      <c r="I66" s="4"/>
      <c r="J66" s="4"/>
    </row>
    <row r="67" spans="1:10" ht="12.75">
      <c r="A67" s="4"/>
      <c r="B67" s="158" t="s">
        <v>134</v>
      </c>
      <c r="C67" s="158"/>
      <c r="D67" s="158"/>
      <c r="E67" s="158"/>
      <c r="F67" s="158"/>
      <c r="G67" s="158"/>
      <c r="H67" s="4"/>
      <c r="I67" s="4"/>
      <c r="J67" s="4"/>
    </row>
    <row r="68" spans="1:10" ht="12.75">
      <c r="A68" s="158"/>
      <c r="B68" s="158"/>
      <c r="C68" s="158"/>
      <c r="D68" s="158"/>
      <c r="E68" s="158"/>
      <c r="F68" s="158"/>
      <c r="G68" s="158"/>
      <c r="H68" s="4"/>
      <c r="I68" s="4"/>
      <c r="J68" s="4"/>
    </row>
    <row r="69" spans="1:10" ht="12.75">
      <c r="A69" s="157" t="s">
        <v>135</v>
      </c>
      <c r="B69" s="157" t="s">
        <v>136</v>
      </c>
      <c r="C69" s="158"/>
      <c r="D69" s="158"/>
      <c r="E69" s="158"/>
      <c r="F69" s="158"/>
      <c r="G69" s="158"/>
      <c r="H69" s="4"/>
      <c r="I69" s="4"/>
      <c r="J69" s="4"/>
    </row>
    <row r="70" spans="1:10" ht="12.75">
      <c r="A70" s="4"/>
      <c r="B70" s="228" t="s">
        <v>137</v>
      </c>
      <c r="C70" s="234"/>
      <c r="D70" s="234"/>
      <c r="E70" s="234"/>
      <c r="F70" s="234"/>
      <c r="G70" s="234"/>
      <c r="H70" s="234"/>
      <c r="I70" s="234"/>
      <c r="J70" s="234"/>
    </row>
    <row r="71" spans="1:10" ht="12.75">
      <c r="A71" s="4"/>
      <c r="B71" s="234"/>
      <c r="C71" s="234"/>
      <c r="D71" s="234"/>
      <c r="E71" s="234"/>
      <c r="F71" s="234"/>
      <c r="G71" s="234"/>
      <c r="H71" s="234"/>
      <c r="I71" s="234"/>
      <c r="J71" s="234"/>
    </row>
    <row r="72" spans="1:10" ht="12.75">
      <c r="A72" s="158"/>
      <c r="B72" s="158"/>
      <c r="C72" s="158"/>
      <c r="D72" s="158"/>
      <c r="E72" s="158"/>
      <c r="F72" s="158"/>
      <c r="G72" s="158"/>
      <c r="H72" s="4"/>
      <c r="I72" s="4"/>
      <c r="J72" s="4"/>
    </row>
    <row r="73" spans="1:10" ht="12.75">
      <c r="A73" s="157" t="s">
        <v>138</v>
      </c>
      <c r="B73" s="157" t="s">
        <v>139</v>
      </c>
      <c r="C73" s="158"/>
      <c r="D73" s="158"/>
      <c r="E73" s="158"/>
      <c r="F73" s="158"/>
      <c r="G73" s="158"/>
      <c r="H73" s="4"/>
      <c r="I73" s="4"/>
      <c r="J73" s="4"/>
    </row>
    <row r="74" spans="1:10" ht="12.75">
      <c r="A74" s="4"/>
      <c r="B74" s="158" t="s">
        <v>140</v>
      </c>
      <c r="C74" s="158"/>
      <c r="D74" s="158"/>
      <c r="E74" s="158"/>
      <c r="F74" s="158"/>
      <c r="G74" s="158"/>
      <c r="H74" s="4"/>
      <c r="I74" s="4"/>
      <c r="J74" s="4"/>
    </row>
    <row r="75" spans="1:10" ht="12.75">
      <c r="A75" s="158"/>
      <c r="B75" s="158"/>
      <c r="C75" s="158"/>
      <c r="D75" s="158"/>
      <c r="E75" s="158"/>
      <c r="F75" s="158"/>
      <c r="G75" s="158"/>
      <c r="H75" s="4"/>
      <c r="I75" s="4"/>
      <c r="J75" s="4"/>
    </row>
    <row r="76" spans="1:10" ht="12.75">
      <c r="A76" s="157" t="s">
        <v>141</v>
      </c>
      <c r="B76" s="157" t="s">
        <v>142</v>
      </c>
      <c r="C76" s="158"/>
      <c r="D76" s="158"/>
      <c r="E76" s="158"/>
      <c r="F76" s="158"/>
      <c r="G76" s="158"/>
      <c r="H76" s="4"/>
      <c r="I76" s="4"/>
      <c r="J76" s="4"/>
    </row>
    <row r="77" spans="1:10" ht="12.75">
      <c r="A77" s="4"/>
      <c r="B77" s="228" t="s">
        <v>143</v>
      </c>
      <c r="C77" s="234"/>
      <c r="D77" s="234"/>
      <c r="E77" s="234"/>
      <c r="F77" s="234"/>
      <c r="G77" s="234"/>
      <c r="H77" s="234"/>
      <c r="I77" s="234"/>
      <c r="J77" s="234"/>
    </row>
    <row r="78" spans="1:10" ht="12.75">
      <c r="A78" s="4"/>
      <c r="B78" s="234"/>
      <c r="C78" s="234"/>
      <c r="D78" s="234"/>
      <c r="E78" s="234"/>
      <c r="F78" s="234"/>
      <c r="G78" s="234"/>
      <c r="H78" s="234"/>
      <c r="I78" s="234"/>
      <c r="J78" s="234"/>
    </row>
    <row r="79" spans="1:10" ht="12.75">
      <c r="A79" s="157"/>
      <c r="B79" s="158"/>
      <c r="C79" s="158"/>
      <c r="D79" s="158"/>
      <c r="E79" s="158"/>
      <c r="F79" s="158"/>
      <c r="G79" s="158"/>
      <c r="H79" s="4"/>
      <c r="I79" s="4"/>
      <c r="J79" s="4"/>
    </row>
    <row r="80" spans="1:10" ht="12.75">
      <c r="A80" s="157" t="s">
        <v>144</v>
      </c>
      <c r="B80" s="157" t="s">
        <v>145</v>
      </c>
      <c r="C80" s="158"/>
      <c r="D80" s="158"/>
      <c r="E80" s="158"/>
      <c r="F80" s="158"/>
      <c r="G80" s="158"/>
      <c r="H80" s="4"/>
      <c r="I80" s="4"/>
      <c r="J80" s="4"/>
    </row>
    <row r="81" spans="1:10" ht="12.75">
      <c r="A81" s="4"/>
      <c r="B81" s="156" t="s">
        <v>236</v>
      </c>
      <c r="C81" s="237"/>
      <c r="D81" s="237"/>
      <c r="E81" s="237"/>
      <c r="F81" s="237"/>
      <c r="G81" s="237"/>
      <c r="H81" s="237"/>
      <c r="I81" s="237"/>
      <c r="J81" s="237"/>
    </row>
    <row r="82" spans="1:10" ht="12.75">
      <c r="A82" s="4"/>
      <c r="B82" s="237"/>
      <c r="C82" s="237"/>
      <c r="D82" s="237"/>
      <c r="E82" s="237"/>
      <c r="F82" s="237"/>
      <c r="G82" s="237"/>
      <c r="H82" s="237"/>
      <c r="I82" s="237"/>
      <c r="J82" s="237"/>
    </row>
    <row r="83" spans="1:10" ht="12.75">
      <c r="A83" s="158"/>
      <c r="B83" s="158"/>
      <c r="C83" s="158"/>
      <c r="D83" s="158"/>
      <c r="E83" s="158"/>
      <c r="F83" s="158"/>
      <c r="G83" s="158"/>
      <c r="H83" s="4"/>
      <c r="I83" s="4"/>
      <c r="J83" s="4"/>
    </row>
    <row r="84" spans="1:10" ht="12.75">
      <c r="A84" s="157" t="s">
        <v>146</v>
      </c>
      <c r="B84" s="157" t="s">
        <v>147</v>
      </c>
      <c r="C84" s="158"/>
      <c r="D84" s="158"/>
      <c r="E84" s="158"/>
      <c r="F84" s="158"/>
      <c r="G84" s="158"/>
      <c r="H84" s="4"/>
      <c r="I84" s="4"/>
      <c r="J84" s="4"/>
    </row>
    <row r="85" spans="1:10" ht="12.75">
      <c r="A85" s="4"/>
      <c r="B85" s="158" t="s">
        <v>148</v>
      </c>
      <c r="C85" s="158"/>
      <c r="D85" s="158"/>
      <c r="E85" s="158"/>
      <c r="F85" s="158"/>
      <c r="G85" s="158"/>
      <c r="H85" s="4"/>
      <c r="I85" s="4"/>
      <c r="J85" s="4"/>
    </row>
    <row r="86" spans="1:10" ht="12.75">
      <c r="A86" s="4"/>
      <c r="B86" s="158"/>
      <c r="C86" s="158"/>
      <c r="D86" s="158"/>
      <c r="E86" s="158"/>
      <c r="F86" s="158"/>
      <c r="G86" s="158"/>
      <c r="H86" s="4"/>
      <c r="I86" s="4"/>
      <c r="J86" s="4"/>
    </row>
    <row r="87" spans="1:10" ht="12.75">
      <c r="A87" s="157" t="s">
        <v>149</v>
      </c>
      <c r="B87" s="157" t="s">
        <v>150</v>
      </c>
      <c r="C87" s="158"/>
      <c r="D87" s="158"/>
      <c r="E87" s="158"/>
      <c r="F87" s="158"/>
      <c r="G87" s="158"/>
      <c r="H87" s="4"/>
      <c r="I87" s="4"/>
      <c r="J87" s="4"/>
    </row>
    <row r="88" spans="1:10" ht="12.75">
      <c r="A88" s="158"/>
      <c r="B88" s="158" t="s">
        <v>151</v>
      </c>
      <c r="C88" s="158"/>
      <c r="D88" s="158"/>
      <c r="E88" s="158"/>
      <c r="F88" s="158"/>
      <c r="G88" s="158"/>
      <c r="H88" s="4"/>
      <c r="I88" s="4"/>
      <c r="J88" s="4"/>
    </row>
    <row r="89" spans="1:10" ht="12.75">
      <c r="A89" s="158"/>
      <c r="B89" s="158"/>
      <c r="C89" s="158"/>
      <c r="D89" s="158"/>
      <c r="E89" s="158"/>
      <c r="F89" s="158"/>
      <c r="G89" s="158"/>
      <c r="H89" s="4"/>
      <c r="I89" s="4"/>
      <c r="J89" s="4"/>
    </row>
    <row r="90" spans="1:10" ht="12.75">
      <c r="A90" s="157" t="s">
        <v>152</v>
      </c>
      <c r="B90" s="157" t="s">
        <v>153</v>
      </c>
      <c r="C90" s="158"/>
      <c r="D90" s="158"/>
      <c r="E90" s="158"/>
      <c r="F90" s="158"/>
      <c r="G90" s="158"/>
      <c r="H90" s="4"/>
      <c r="I90" s="4"/>
      <c r="J90" s="4"/>
    </row>
    <row r="91" spans="1:10" ht="12.75">
      <c r="A91" s="4"/>
      <c r="B91" s="156" t="s">
        <v>237</v>
      </c>
      <c r="C91" s="237"/>
      <c r="D91" s="237"/>
      <c r="E91" s="237"/>
      <c r="F91" s="237"/>
      <c r="G91" s="237"/>
      <c r="H91" s="237"/>
      <c r="I91" s="237"/>
      <c r="J91" s="237"/>
    </row>
    <row r="92" spans="1:11" ht="12.75">
      <c r="A92" s="157"/>
      <c r="B92" s="237"/>
      <c r="C92" s="237"/>
      <c r="D92" s="237"/>
      <c r="E92" s="237"/>
      <c r="F92" s="237"/>
      <c r="G92" s="237"/>
      <c r="H92" s="237"/>
      <c r="I92" s="237"/>
      <c r="J92" s="237"/>
      <c r="K92" s="137"/>
    </row>
    <row r="93" spans="1:10" ht="12.75">
      <c r="A93" s="157"/>
      <c r="B93" s="158"/>
      <c r="C93" s="158"/>
      <c r="D93" s="158"/>
      <c r="E93" s="158"/>
      <c r="F93" s="158"/>
      <c r="G93" s="158"/>
      <c r="H93" s="4"/>
      <c r="I93" s="4"/>
      <c r="J93" s="4"/>
    </row>
    <row r="94" spans="1:10" ht="12.75">
      <c r="A94" s="159" t="s">
        <v>154</v>
      </c>
      <c r="B94" s="157" t="s">
        <v>155</v>
      </c>
      <c r="C94" s="158"/>
      <c r="D94" s="158"/>
      <c r="E94" s="158"/>
      <c r="F94" s="158"/>
      <c r="G94" s="158"/>
      <c r="H94" s="4"/>
      <c r="I94" s="4"/>
      <c r="J94" s="4"/>
    </row>
    <row r="95" spans="1:10" ht="12.75">
      <c r="A95" s="157"/>
      <c r="B95" s="158"/>
      <c r="C95" s="158"/>
      <c r="D95" s="158"/>
      <c r="E95" s="158"/>
      <c r="F95" s="158"/>
      <c r="G95" s="158"/>
      <c r="H95" s="202" t="s">
        <v>156</v>
      </c>
      <c r="I95" s="4"/>
      <c r="J95" s="4"/>
    </row>
    <row r="96" spans="1:10" ht="12.75">
      <c r="A96" s="157"/>
      <c r="B96" s="158"/>
      <c r="C96" s="158"/>
      <c r="D96" s="158"/>
      <c r="E96" s="158"/>
      <c r="F96" s="158"/>
      <c r="G96" s="158"/>
      <c r="H96" s="202" t="s">
        <v>157</v>
      </c>
      <c r="I96" s="4"/>
      <c r="J96" s="4"/>
    </row>
    <row r="97" spans="1:10" ht="12.75">
      <c r="A97" s="157"/>
      <c r="B97" s="158"/>
      <c r="C97" s="158"/>
      <c r="D97" s="158"/>
      <c r="E97" s="158"/>
      <c r="F97" s="158"/>
      <c r="G97" s="158"/>
      <c r="H97" s="202" t="s">
        <v>7</v>
      </c>
      <c r="I97" s="4"/>
      <c r="J97" s="4"/>
    </row>
    <row r="98" spans="1:10" ht="12.75">
      <c r="A98" s="157"/>
      <c r="B98" s="158" t="s">
        <v>158</v>
      </c>
      <c r="C98" s="158"/>
      <c r="D98" s="158"/>
      <c r="E98" s="158"/>
      <c r="F98" s="158"/>
      <c r="G98" s="158"/>
      <c r="H98" s="4"/>
      <c r="I98" s="4"/>
      <c r="J98" s="4"/>
    </row>
    <row r="99" spans="1:10" ht="13.5" thickBot="1">
      <c r="A99" s="157"/>
      <c r="B99" s="158" t="s">
        <v>159</v>
      </c>
      <c r="C99" s="158"/>
      <c r="D99" s="158"/>
      <c r="E99" s="158"/>
      <c r="F99" s="158"/>
      <c r="G99" s="158"/>
      <c r="H99" s="164">
        <v>33864</v>
      </c>
      <c r="I99" s="4"/>
      <c r="J99" s="4"/>
    </row>
    <row r="100" spans="1:10" ht="13.5" thickTop="1">
      <c r="A100" s="157"/>
      <c r="B100" s="158"/>
      <c r="C100" s="158"/>
      <c r="D100" s="158"/>
      <c r="E100" s="158"/>
      <c r="F100" s="158"/>
      <c r="G100" s="158"/>
      <c r="H100" s="4"/>
      <c r="I100" s="4"/>
      <c r="J100" s="4"/>
    </row>
    <row r="101" spans="1:10" ht="12.75">
      <c r="A101" s="157"/>
      <c r="B101" s="228" t="s">
        <v>245</v>
      </c>
      <c r="C101" s="238"/>
      <c r="D101" s="238"/>
      <c r="E101" s="238"/>
      <c r="F101" s="238"/>
      <c r="G101" s="238"/>
      <c r="H101" s="238"/>
      <c r="I101" s="238"/>
      <c r="J101" s="238"/>
    </row>
    <row r="102" spans="1:10" ht="12.75">
      <c r="A102" s="157"/>
      <c r="B102" s="238"/>
      <c r="C102" s="238"/>
      <c r="D102" s="238"/>
      <c r="E102" s="238"/>
      <c r="F102" s="238"/>
      <c r="G102" s="238"/>
      <c r="H102" s="238"/>
      <c r="I102" s="238"/>
      <c r="J102" s="238"/>
    </row>
    <row r="103" spans="1:10" ht="12.75">
      <c r="A103" s="157"/>
      <c r="B103" s="165"/>
      <c r="C103" s="165"/>
      <c r="D103" s="165"/>
      <c r="E103" s="165"/>
      <c r="F103" s="165"/>
      <c r="G103" s="165"/>
      <c r="H103" s="165"/>
      <c r="I103" s="165"/>
      <c r="J103" s="165"/>
    </row>
    <row r="104" spans="1:10" ht="12.75">
      <c r="A104" s="157"/>
      <c r="B104" s="228" t="s">
        <v>160</v>
      </c>
      <c r="C104" s="238"/>
      <c r="D104" s="238"/>
      <c r="E104" s="238"/>
      <c r="F104" s="238"/>
      <c r="G104" s="238"/>
      <c r="H104" s="238"/>
      <c r="I104" s="238"/>
      <c r="J104" s="238"/>
    </row>
    <row r="105" spans="1:10" ht="12.75">
      <c r="A105" s="157"/>
      <c r="B105" s="238"/>
      <c r="C105" s="238"/>
      <c r="D105" s="238"/>
      <c r="E105" s="238"/>
      <c r="F105" s="238"/>
      <c r="G105" s="238"/>
      <c r="H105" s="238"/>
      <c r="I105" s="238"/>
      <c r="J105" s="238"/>
    </row>
    <row r="106" spans="1:10" ht="12.75">
      <c r="A106" s="157"/>
      <c r="B106" s="158"/>
      <c r="C106" s="158"/>
      <c r="D106" s="158"/>
      <c r="E106" s="158"/>
      <c r="F106" s="158"/>
      <c r="G106" s="158"/>
      <c r="H106" s="4"/>
      <c r="I106" s="4"/>
      <c r="J106" s="4"/>
    </row>
    <row r="107" spans="1:10" ht="12.75">
      <c r="A107" s="157"/>
      <c r="B107" s="158"/>
      <c r="C107" s="158"/>
      <c r="D107" s="158"/>
      <c r="E107" s="158"/>
      <c r="F107" s="158"/>
      <c r="G107" s="158"/>
      <c r="H107" s="4"/>
      <c r="I107" s="4"/>
      <c r="J107" s="4"/>
    </row>
    <row r="108" spans="1:10" ht="12.75">
      <c r="A108" s="157"/>
      <c r="B108" s="158"/>
      <c r="C108" s="158"/>
      <c r="D108" s="158"/>
      <c r="E108" s="158"/>
      <c r="F108" s="158"/>
      <c r="G108" s="158"/>
      <c r="H108" s="4"/>
      <c r="I108" s="4"/>
      <c r="J108" s="4"/>
    </row>
    <row r="109" spans="1:10" ht="12.75">
      <c r="A109" s="157" t="s">
        <v>161</v>
      </c>
      <c r="B109" s="158"/>
      <c r="C109" s="158"/>
      <c r="D109" s="158"/>
      <c r="E109" s="158"/>
      <c r="F109" s="158"/>
      <c r="G109" s="158"/>
      <c r="H109" s="4"/>
      <c r="I109" s="4"/>
      <c r="J109" s="4"/>
    </row>
    <row r="110" spans="1:10" ht="12.75">
      <c r="A110" s="157"/>
      <c r="B110" s="158"/>
      <c r="C110" s="158"/>
      <c r="D110" s="158"/>
      <c r="E110" s="158"/>
      <c r="F110" s="158"/>
      <c r="G110" s="158"/>
      <c r="H110" s="4"/>
      <c r="I110" s="4"/>
      <c r="J110" s="4"/>
    </row>
    <row r="111" spans="1:10" ht="12.75">
      <c r="A111" s="157" t="s">
        <v>162</v>
      </c>
      <c r="B111" s="157" t="s">
        <v>163</v>
      </c>
      <c r="C111" s="158"/>
      <c r="D111" s="158"/>
      <c r="E111" s="158"/>
      <c r="F111" s="158"/>
      <c r="G111" s="158"/>
      <c r="H111" s="4"/>
      <c r="I111" s="4"/>
      <c r="J111" s="4"/>
    </row>
    <row r="112" spans="1:10" ht="12.75">
      <c r="A112" s="158"/>
      <c r="B112" s="158"/>
      <c r="C112" s="158"/>
      <c r="D112" s="158"/>
      <c r="E112" s="158"/>
      <c r="F112" s="158"/>
      <c r="G112" s="158"/>
      <c r="H112" s="4"/>
      <c r="I112" s="4"/>
      <c r="J112" s="4"/>
    </row>
    <row r="113" spans="1:10" ht="12" customHeight="1">
      <c r="A113" s="4"/>
      <c r="B113" s="239" t="s">
        <v>247</v>
      </c>
      <c r="C113" s="240"/>
      <c r="D113" s="240"/>
      <c r="E113" s="240"/>
      <c r="F113" s="240"/>
      <c r="G113" s="240"/>
      <c r="H113" s="240"/>
      <c r="I113" s="240"/>
      <c r="J113" s="240"/>
    </row>
    <row r="114" spans="1:10" ht="12.75">
      <c r="A114" s="4"/>
      <c r="B114" s="239"/>
      <c r="C114" s="240"/>
      <c r="D114" s="240"/>
      <c r="E114" s="240"/>
      <c r="F114" s="240"/>
      <c r="G114" s="240"/>
      <c r="H114" s="240"/>
      <c r="I114" s="240"/>
      <c r="J114" s="240"/>
    </row>
    <row r="115" spans="1:11" ht="28.5" customHeight="1">
      <c r="A115" s="4"/>
      <c r="B115" s="239"/>
      <c r="C115" s="240"/>
      <c r="D115" s="240"/>
      <c r="E115" s="240"/>
      <c r="F115" s="240"/>
      <c r="G115" s="240"/>
      <c r="H115" s="240"/>
      <c r="I115" s="240"/>
      <c r="J115" s="240"/>
      <c r="K115" s="137"/>
    </row>
    <row r="116" spans="1:10" ht="12.75">
      <c r="A116" s="158"/>
      <c r="B116" s="158"/>
      <c r="C116" s="158"/>
      <c r="D116" s="158"/>
      <c r="E116" s="158"/>
      <c r="F116" s="158"/>
      <c r="G116" s="158"/>
      <c r="H116" s="4"/>
      <c r="I116" s="4"/>
      <c r="J116" s="4"/>
    </row>
    <row r="117" spans="1:10" ht="12" customHeight="1">
      <c r="A117" s="4"/>
      <c r="B117" s="244" t="s">
        <v>227</v>
      </c>
      <c r="C117" s="244"/>
      <c r="D117" s="244"/>
      <c r="E117" s="244"/>
      <c r="F117" s="244"/>
      <c r="G117" s="244"/>
      <c r="H117" s="244"/>
      <c r="I117" s="244"/>
      <c r="J117" s="244"/>
    </row>
    <row r="118" spans="1:10" ht="12" customHeight="1">
      <c r="A118" s="4"/>
      <c r="B118" s="244"/>
      <c r="C118" s="244"/>
      <c r="D118" s="244"/>
      <c r="E118" s="244"/>
      <c r="F118" s="244"/>
      <c r="G118" s="244"/>
      <c r="H118" s="244"/>
      <c r="I118" s="244"/>
      <c r="J118" s="244"/>
    </row>
    <row r="119" spans="1:10" ht="12.75">
      <c r="A119" s="158"/>
      <c r="B119" s="244"/>
      <c r="C119" s="244"/>
      <c r="D119" s="244"/>
      <c r="E119" s="244"/>
      <c r="F119" s="244"/>
      <c r="G119" s="244"/>
      <c r="H119" s="244"/>
      <c r="I119" s="244"/>
      <c r="J119" s="244"/>
    </row>
    <row r="120" spans="1:10" ht="12.75">
      <c r="A120" s="158"/>
      <c r="B120" s="166"/>
      <c r="C120" s="166"/>
      <c r="D120" s="166"/>
      <c r="E120" s="166"/>
      <c r="F120" s="166"/>
      <c r="G120" s="166"/>
      <c r="H120" s="166"/>
      <c r="I120" s="166"/>
      <c r="J120" s="166"/>
    </row>
    <row r="121" spans="1:10" ht="12.75">
      <c r="A121" s="157" t="s">
        <v>164</v>
      </c>
      <c r="B121" s="157" t="s">
        <v>165</v>
      </c>
      <c r="C121" s="158"/>
      <c r="D121" s="158"/>
      <c r="E121" s="158"/>
      <c r="F121" s="158"/>
      <c r="G121" s="158"/>
      <c r="H121" s="4"/>
      <c r="I121" s="4"/>
      <c r="J121" s="4"/>
    </row>
    <row r="122" spans="1:10" ht="12.75">
      <c r="A122" s="158"/>
      <c r="B122" s="158"/>
      <c r="C122" s="158"/>
      <c r="D122" s="158"/>
      <c r="E122" s="158"/>
      <c r="F122" s="158"/>
      <c r="G122" s="158"/>
      <c r="H122" s="4"/>
      <c r="I122" s="4"/>
      <c r="J122" s="4"/>
    </row>
    <row r="123" spans="1:11" ht="12" customHeight="1">
      <c r="A123" s="4"/>
      <c r="B123" s="241" t="s">
        <v>238</v>
      </c>
      <c r="C123" s="242"/>
      <c r="D123" s="242"/>
      <c r="E123" s="242"/>
      <c r="F123" s="242"/>
      <c r="G123" s="242"/>
      <c r="H123" s="242"/>
      <c r="I123" s="242"/>
      <c r="J123" s="242"/>
      <c r="K123" s="137"/>
    </row>
    <row r="124" spans="1:11" ht="12.75">
      <c r="A124" s="4"/>
      <c r="B124" s="242"/>
      <c r="C124" s="242"/>
      <c r="D124" s="242"/>
      <c r="E124" s="242"/>
      <c r="F124" s="242"/>
      <c r="G124" s="242"/>
      <c r="H124" s="242"/>
      <c r="I124" s="242"/>
      <c r="J124" s="242"/>
      <c r="K124" s="137"/>
    </row>
    <row r="125" spans="1:10" ht="12.75">
      <c r="A125" s="158"/>
      <c r="B125" s="167" t="s">
        <v>239</v>
      </c>
      <c r="C125" s="167"/>
      <c r="D125" s="167"/>
      <c r="E125" s="167"/>
      <c r="F125" s="167"/>
      <c r="G125" s="167"/>
      <c r="H125" s="168"/>
      <c r="I125" s="168"/>
      <c r="J125" s="168"/>
    </row>
    <row r="126" spans="1:10" ht="12.75">
      <c r="A126" s="158"/>
      <c r="B126" s="158"/>
      <c r="C126" s="158"/>
      <c r="D126" s="158"/>
      <c r="E126" s="158"/>
      <c r="F126" s="158"/>
      <c r="G126" s="158"/>
      <c r="H126" s="4"/>
      <c r="I126" s="4"/>
      <c r="J126" s="4"/>
    </row>
    <row r="127" spans="1:10" ht="12.75">
      <c r="A127" s="157" t="s">
        <v>166</v>
      </c>
      <c r="B127" s="157" t="s">
        <v>167</v>
      </c>
      <c r="C127" s="158"/>
      <c r="D127" s="158"/>
      <c r="E127" s="158"/>
      <c r="F127" s="158"/>
      <c r="G127" s="158"/>
      <c r="H127" s="4"/>
      <c r="I127" s="4"/>
      <c r="J127" s="4"/>
    </row>
    <row r="128" spans="1:10" ht="12" customHeight="1">
      <c r="A128" s="4"/>
      <c r="B128" s="174" t="s">
        <v>228</v>
      </c>
      <c r="C128" s="243"/>
      <c r="D128" s="243"/>
      <c r="E128" s="243"/>
      <c r="F128" s="243"/>
      <c r="G128" s="243"/>
      <c r="H128" s="243"/>
      <c r="I128" s="243"/>
      <c r="J128" s="243"/>
    </row>
    <row r="129" spans="1:10" ht="12.75">
      <c r="A129" s="4"/>
      <c r="B129" s="174"/>
      <c r="C129" s="243"/>
      <c r="D129" s="243"/>
      <c r="E129" s="243"/>
      <c r="F129" s="243"/>
      <c r="G129" s="243"/>
      <c r="H129" s="243"/>
      <c r="I129" s="243"/>
      <c r="J129" s="243"/>
    </row>
    <row r="130" spans="1:10" ht="12.75">
      <c r="A130" s="4"/>
      <c r="B130" s="174"/>
      <c r="C130" s="243"/>
      <c r="D130" s="243"/>
      <c r="E130" s="243"/>
      <c r="F130" s="243"/>
      <c r="G130" s="243"/>
      <c r="H130" s="243"/>
      <c r="I130" s="243"/>
      <c r="J130" s="243"/>
    </row>
    <row r="131" spans="1:10" ht="12.75">
      <c r="A131" s="169"/>
      <c r="B131" s="158"/>
      <c r="C131" s="158"/>
      <c r="D131" s="158"/>
      <c r="E131" s="158"/>
      <c r="F131" s="158"/>
      <c r="G131" s="158"/>
      <c r="H131" s="4"/>
      <c r="I131" s="4"/>
      <c r="J131" s="4"/>
    </row>
    <row r="132" spans="1:10" ht="12.75">
      <c r="A132" s="157" t="s">
        <v>168</v>
      </c>
      <c r="B132" s="157" t="s">
        <v>169</v>
      </c>
      <c r="C132" s="158"/>
      <c r="D132" s="158"/>
      <c r="E132" s="158"/>
      <c r="F132" s="158"/>
      <c r="G132" s="158"/>
      <c r="H132" s="4"/>
      <c r="I132" s="4"/>
      <c r="J132" s="4"/>
    </row>
    <row r="133" spans="1:10" ht="12.75">
      <c r="A133" s="158"/>
      <c r="B133" s="158" t="s">
        <v>170</v>
      </c>
      <c r="C133" s="158"/>
      <c r="D133" s="158"/>
      <c r="E133" s="158"/>
      <c r="F133" s="158"/>
      <c r="G133" s="158"/>
      <c r="H133" s="4"/>
      <c r="I133" s="4"/>
      <c r="J133" s="4"/>
    </row>
    <row r="134" spans="1:10" ht="12.75">
      <c r="A134" s="158"/>
      <c r="B134" s="158"/>
      <c r="C134" s="158"/>
      <c r="D134" s="158"/>
      <c r="E134" s="158"/>
      <c r="F134" s="158"/>
      <c r="G134" s="158"/>
      <c r="H134" s="4"/>
      <c r="I134" s="4"/>
      <c r="J134" s="4"/>
    </row>
    <row r="135" spans="1:10" ht="12.75">
      <c r="A135" s="157" t="s">
        <v>171</v>
      </c>
      <c r="B135" s="157" t="s">
        <v>172</v>
      </c>
      <c r="C135" s="158"/>
      <c r="D135" s="158"/>
      <c r="E135" s="158"/>
      <c r="F135" s="158"/>
      <c r="G135" s="158"/>
      <c r="H135" s="4"/>
      <c r="I135" s="4"/>
      <c r="J135" s="4"/>
    </row>
    <row r="136" spans="1:10" ht="12.75">
      <c r="A136" s="157"/>
      <c r="B136" s="157"/>
      <c r="C136" s="158"/>
      <c r="D136" s="158"/>
      <c r="E136" s="158"/>
      <c r="F136" s="158"/>
      <c r="G136" s="158"/>
      <c r="H136" s="202" t="s">
        <v>173</v>
      </c>
      <c r="I136" s="202"/>
      <c r="J136" s="202" t="s">
        <v>173</v>
      </c>
    </row>
    <row r="137" spans="1:10" ht="12.75">
      <c r="A137" s="157"/>
      <c r="B137" s="157"/>
      <c r="C137" s="158"/>
      <c r="D137" s="158"/>
      <c r="E137" s="158"/>
      <c r="F137" s="158"/>
      <c r="G137" s="158"/>
      <c r="H137" s="202" t="s">
        <v>174</v>
      </c>
      <c r="I137" s="202"/>
      <c r="J137" s="202" t="s">
        <v>175</v>
      </c>
    </row>
    <row r="138" spans="1:10" ht="12.75">
      <c r="A138" s="157"/>
      <c r="B138" s="157"/>
      <c r="C138" s="158"/>
      <c r="D138" s="158"/>
      <c r="E138" s="158"/>
      <c r="F138" s="158"/>
      <c r="G138" s="158"/>
      <c r="H138" s="202" t="s">
        <v>157</v>
      </c>
      <c r="I138" s="202"/>
      <c r="J138" s="202" t="s">
        <v>157</v>
      </c>
    </row>
    <row r="139" spans="1:10" ht="12.75">
      <c r="A139" s="157"/>
      <c r="B139" s="157"/>
      <c r="C139" s="158"/>
      <c r="D139" s="158"/>
      <c r="E139" s="158"/>
      <c r="F139" s="158"/>
      <c r="G139" s="158"/>
      <c r="H139" s="202" t="s">
        <v>7</v>
      </c>
      <c r="I139" s="202"/>
      <c r="J139" s="202" t="s">
        <v>7</v>
      </c>
    </row>
    <row r="140" spans="1:10" ht="12.75">
      <c r="A140" s="157"/>
      <c r="B140" s="158" t="s">
        <v>51</v>
      </c>
      <c r="C140" s="158"/>
      <c r="D140" s="158"/>
      <c r="E140" s="158"/>
      <c r="F140" s="158"/>
      <c r="G140" s="158"/>
      <c r="H140" s="4">
        <v>3</v>
      </c>
      <c r="I140" s="4"/>
      <c r="J140" s="13">
        <v>3</v>
      </c>
    </row>
    <row r="141" spans="1:10" ht="12.75">
      <c r="A141" s="157"/>
      <c r="B141" s="158" t="s">
        <v>176</v>
      </c>
      <c r="C141" s="158"/>
      <c r="D141" s="158"/>
      <c r="E141" s="158"/>
      <c r="F141" s="158"/>
      <c r="G141" s="158"/>
      <c r="H141" s="4">
        <v>7</v>
      </c>
      <c r="I141" s="4"/>
      <c r="J141" s="13">
        <v>7</v>
      </c>
    </row>
    <row r="142" spans="1:10" ht="13.5" thickBot="1">
      <c r="A142" s="157"/>
      <c r="B142" s="157"/>
      <c r="C142" s="158"/>
      <c r="D142" s="158"/>
      <c r="E142" s="158"/>
      <c r="F142" s="158"/>
      <c r="G142" s="158"/>
      <c r="H142" s="170">
        <f>+H140+H141</f>
        <v>10</v>
      </c>
      <c r="I142" s="4"/>
      <c r="J142" s="25">
        <f>+J140+J141</f>
        <v>10</v>
      </c>
    </row>
    <row r="143" spans="1:10" ht="13.5" thickTop="1">
      <c r="A143" s="158"/>
      <c r="B143" s="158"/>
      <c r="C143" s="158"/>
      <c r="D143" s="158"/>
      <c r="E143" s="158"/>
      <c r="F143" s="158"/>
      <c r="G143" s="158"/>
      <c r="H143" s="4"/>
      <c r="I143" s="4"/>
      <c r="J143" s="4"/>
    </row>
    <row r="144" spans="1:10" ht="12.75">
      <c r="A144" s="158"/>
      <c r="B144" s="156" t="s">
        <v>233</v>
      </c>
      <c r="C144" s="245"/>
      <c r="D144" s="245"/>
      <c r="E144" s="245"/>
      <c r="F144" s="245"/>
      <c r="G144" s="245"/>
      <c r="H144" s="245"/>
      <c r="I144" s="245"/>
      <c r="J144" s="245"/>
    </row>
    <row r="145" spans="1:10" ht="12.75">
      <c r="A145" s="158"/>
      <c r="B145" s="245"/>
      <c r="C145" s="245"/>
      <c r="D145" s="245"/>
      <c r="E145" s="245"/>
      <c r="F145" s="245"/>
      <c r="G145" s="245"/>
      <c r="H145" s="245"/>
      <c r="I145" s="245"/>
      <c r="J145" s="245"/>
    </row>
    <row r="146" spans="1:10" ht="12.75">
      <c r="A146" s="158"/>
      <c r="B146" s="158"/>
      <c r="C146" s="158"/>
      <c r="D146" s="158"/>
      <c r="E146" s="158"/>
      <c r="F146" s="158"/>
      <c r="G146" s="158"/>
      <c r="H146" s="4"/>
      <c r="I146" s="4"/>
      <c r="J146" s="4"/>
    </row>
    <row r="147" spans="1:10" ht="12.75">
      <c r="A147" s="157" t="s">
        <v>177</v>
      </c>
      <c r="B147" s="157" t="s">
        <v>178</v>
      </c>
      <c r="C147" s="158"/>
      <c r="D147" s="158"/>
      <c r="E147" s="158"/>
      <c r="F147" s="158"/>
      <c r="G147" s="158"/>
      <c r="H147" s="4"/>
      <c r="I147" s="4"/>
      <c r="J147" s="4"/>
    </row>
    <row r="148" spans="1:10" ht="12.75">
      <c r="A148" s="158"/>
      <c r="B148" s="158" t="s">
        <v>179</v>
      </c>
      <c r="C148" s="158"/>
      <c r="D148" s="158"/>
      <c r="E148" s="158"/>
      <c r="F148" s="158"/>
      <c r="G148" s="158"/>
      <c r="H148" s="4"/>
      <c r="I148" s="4"/>
      <c r="J148" s="4"/>
    </row>
    <row r="149" spans="1:10" ht="12.75">
      <c r="A149" s="158"/>
      <c r="B149" s="158"/>
      <c r="C149" s="158"/>
      <c r="D149" s="158"/>
      <c r="E149" s="158"/>
      <c r="F149" s="158"/>
      <c r="G149" s="158"/>
      <c r="H149" s="4"/>
      <c r="I149" s="4"/>
      <c r="J149" s="4"/>
    </row>
    <row r="150" spans="1:10" ht="12.75">
      <c r="A150" s="157" t="s">
        <v>180</v>
      </c>
      <c r="B150" s="157" t="s">
        <v>181</v>
      </c>
      <c r="C150" s="158"/>
      <c r="D150" s="158"/>
      <c r="E150" s="158"/>
      <c r="F150" s="158"/>
      <c r="G150" s="158"/>
      <c r="H150" s="4"/>
      <c r="I150" s="4"/>
      <c r="J150" s="4"/>
    </row>
    <row r="151" spans="1:10" ht="12.75">
      <c r="A151" s="4"/>
      <c r="B151" s="158" t="s">
        <v>182</v>
      </c>
      <c r="C151" s="158"/>
      <c r="D151" s="158"/>
      <c r="E151" s="158"/>
      <c r="F151" s="158"/>
      <c r="G151" s="158"/>
      <c r="H151" s="4"/>
      <c r="I151" s="4"/>
      <c r="J151" s="4"/>
    </row>
    <row r="152" spans="1:10" ht="12.75">
      <c r="A152" s="158"/>
      <c r="B152" s="158"/>
      <c r="C152" s="158"/>
      <c r="D152" s="158"/>
      <c r="E152" s="158"/>
      <c r="F152" s="158"/>
      <c r="G152" s="158"/>
      <c r="H152" s="4"/>
      <c r="I152" s="4"/>
      <c r="J152" s="4"/>
    </row>
    <row r="153" spans="1:10" ht="12.75">
      <c r="A153" s="157" t="s">
        <v>183</v>
      </c>
      <c r="B153" s="157" t="s">
        <v>184</v>
      </c>
      <c r="C153" s="158"/>
      <c r="D153" s="158"/>
      <c r="E153" s="158"/>
      <c r="F153" s="158"/>
      <c r="G153" s="158"/>
      <c r="H153" s="4"/>
      <c r="I153" s="4"/>
      <c r="J153" s="4"/>
    </row>
    <row r="154" spans="1:10" ht="12.75">
      <c r="A154" s="4"/>
      <c r="B154" s="158" t="s">
        <v>185</v>
      </c>
      <c r="C154" s="158"/>
      <c r="D154" s="158"/>
      <c r="E154" s="158"/>
      <c r="F154" s="158"/>
      <c r="G154" s="158"/>
      <c r="H154" s="4"/>
      <c r="I154" s="4"/>
      <c r="J154" s="4"/>
    </row>
    <row r="155" spans="1:10" ht="12.75">
      <c r="A155" s="157"/>
      <c r="B155" s="158"/>
      <c r="C155" s="158"/>
      <c r="D155" s="158"/>
      <c r="E155" s="158"/>
      <c r="F155" s="158"/>
      <c r="G155" s="158"/>
      <c r="H155" s="4"/>
      <c r="I155" s="4"/>
      <c r="J155" s="4"/>
    </row>
    <row r="156" spans="1:10" ht="12.75">
      <c r="A156" s="157" t="s">
        <v>186</v>
      </c>
      <c r="B156" s="157" t="s">
        <v>187</v>
      </c>
      <c r="C156" s="158"/>
      <c r="D156" s="158"/>
      <c r="E156" s="158"/>
      <c r="F156" s="158"/>
      <c r="G156" s="158"/>
      <c r="H156" s="4"/>
      <c r="I156" s="4"/>
      <c r="J156" s="4"/>
    </row>
    <row r="157" spans="1:10" ht="12.75">
      <c r="A157" s="4"/>
      <c r="B157" s="158" t="s">
        <v>188</v>
      </c>
      <c r="C157" s="158"/>
      <c r="D157" s="158"/>
      <c r="E157" s="158"/>
      <c r="F157" s="158"/>
      <c r="G157" s="158"/>
      <c r="H157" s="4"/>
      <c r="I157" s="4"/>
      <c r="J157" s="4"/>
    </row>
    <row r="158" spans="1:10" ht="12.75">
      <c r="A158" s="171"/>
      <c r="B158" s="158"/>
      <c r="C158" s="158"/>
      <c r="D158" s="158"/>
      <c r="E158" s="158"/>
      <c r="F158" s="4"/>
      <c r="G158" s="4"/>
      <c r="H158" s="158"/>
      <c r="I158" s="4"/>
      <c r="J158" s="158"/>
    </row>
    <row r="159" spans="1:10" ht="12.75">
      <c r="A159" s="4"/>
      <c r="B159" s="172"/>
      <c r="C159" s="175"/>
      <c r="D159" s="214" t="s">
        <v>189</v>
      </c>
      <c r="E159" s="214" t="s">
        <v>190</v>
      </c>
      <c r="F159" s="203" t="s">
        <v>69</v>
      </c>
      <c r="G159" s="4"/>
      <c r="H159" s="172"/>
      <c r="I159" s="175"/>
      <c r="J159" s="177"/>
    </row>
    <row r="160" spans="1:10" ht="12.75">
      <c r="A160" s="4"/>
      <c r="B160" s="178"/>
      <c r="C160" s="179"/>
      <c r="D160" s="216" t="s">
        <v>7</v>
      </c>
      <c r="E160" s="216" t="s">
        <v>7</v>
      </c>
      <c r="F160" s="205" t="s">
        <v>7</v>
      </c>
      <c r="G160" s="4"/>
      <c r="H160" s="182" t="s">
        <v>191</v>
      </c>
      <c r="I160" s="179"/>
      <c r="J160" s="205" t="s">
        <v>7</v>
      </c>
    </row>
    <row r="161" spans="1:10" ht="12.75">
      <c r="A161" s="4"/>
      <c r="B161" s="246" t="s">
        <v>192</v>
      </c>
      <c r="C161" s="247"/>
      <c r="D161" s="183">
        <f>+'BALANCE SHEET'!E36</f>
        <v>8461</v>
      </c>
      <c r="E161" s="183">
        <v>0</v>
      </c>
      <c r="F161" s="184">
        <f>+D161</f>
        <v>8461</v>
      </c>
      <c r="G161" s="4"/>
      <c r="H161" s="246" t="s">
        <v>193</v>
      </c>
      <c r="I161" s="248"/>
      <c r="J161" s="184">
        <f>+F161</f>
        <v>8461</v>
      </c>
    </row>
    <row r="162" spans="1:11" ht="12.75">
      <c r="A162" s="4"/>
      <c r="B162" s="246" t="s">
        <v>194</v>
      </c>
      <c r="C162" s="247"/>
      <c r="D162" s="183">
        <v>0</v>
      </c>
      <c r="E162" s="183">
        <v>0</v>
      </c>
      <c r="F162" s="184">
        <v>0</v>
      </c>
      <c r="G162" s="4"/>
      <c r="H162" s="178" t="s">
        <v>195</v>
      </c>
      <c r="I162" s="179"/>
      <c r="J162" s="184"/>
      <c r="K162" s="137"/>
    </row>
    <row r="163" spans="1:10" ht="12.75">
      <c r="A163" s="4"/>
      <c r="B163" s="178"/>
      <c r="C163" s="179"/>
      <c r="D163" s="217"/>
      <c r="E163" s="217"/>
      <c r="F163" s="218"/>
      <c r="G163" s="4"/>
      <c r="H163" s="178"/>
      <c r="I163" s="179"/>
      <c r="J163" s="218"/>
    </row>
    <row r="164" spans="1:10" ht="13.5" thickBot="1">
      <c r="A164" s="4"/>
      <c r="B164" s="178"/>
      <c r="C164" s="179"/>
      <c r="D164" s="185">
        <f>+D161+D162</f>
        <v>8461</v>
      </c>
      <c r="E164" s="185">
        <f>+E161+E162</f>
        <v>0</v>
      </c>
      <c r="F164" s="186">
        <f>+F161+F162</f>
        <v>8461</v>
      </c>
      <c r="G164" s="4"/>
      <c r="H164" s="178"/>
      <c r="I164" s="179"/>
      <c r="J164" s="186">
        <f>+J161+J162</f>
        <v>8461</v>
      </c>
    </row>
    <row r="165" spans="1:10" ht="13.5" thickTop="1">
      <c r="A165" s="4"/>
      <c r="B165" s="187"/>
      <c r="C165" s="188"/>
      <c r="D165" s="189"/>
      <c r="E165" s="189"/>
      <c r="F165" s="190"/>
      <c r="G165" s="4"/>
      <c r="H165" s="187"/>
      <c r="I165" s="188"/>
      <c r="J165" s="190"/>
    </row>
    <row r="166" spans="1:10" ht="12.75">
      <c r="A166" s="4"/>
      <c r="B166" s="180"/>
      <c r="C166" s="179"/>
      <c r="D166" s="180"/>
      <c r="E166" s="180"/>
      <c r="F166" s="180"/>
      <c r="G166" s="4"/>
      <c r="H166" s="180"/>
      <c r="I166" s="179"/>
      <c r="J166" s="180"/>
    </row>
    <row r="167" spans="1:10" ht="12.75">
      <c r="A167" s="4"/>
      <c r="B167" s="158" t="s">
        <v>196</v>
      </c>
      <c r="C167" s="158"/>
      <c r="D167" s="158"/>
      <c r="E167" s="158"/>
      <c r="F167" s="158"/>
      <c r="G167" s="158"/>
      <c r="H167" s="4"/>
      <c r="I167" s="4"/>
      <c r="J167" s="4"/>
    </row>
    <row r="168" spans="1:10" ht="12.75">
      <c r="A168" s="4"/>
      <c r="B168" s="158" t="s">
        <v>197</v>
      </c>
      <c r="C168" s="158"/>
      <c r="D168" s="158"/>
      <c r="E168" s="158"/>
      <c r="F168" s="158"/>
      <c r="G168" s="158"/>
      <c r="H168" s="4"/>
      <c r="I168" s="4"/>
      <c r="J168" s="4"/>
    </row>
    <row r="169" spans="1:10" ht="12.75">
      <c r="A169" s="4"/>
      <c r="B169" s="158" t="s">
        <v>198</v>
      </c>
      <c r="C169" s="158"/>
      <c r="D169" s="158"/>
      <c r="E169" s="158"/>
      <c r="F169" s="158"/>
      <c r="G169" s="158"/>
      <c r="H169" s="4"/>
      <c r="I169" s="4"/>
      <c r="J169" s="4"/>
    </row>
    <row r="170" spans="1:10" ht="12.75">
      <c r="A170" s="158"/>
      <c r="B170" s="158"/>
      <c r="C170" s="158"/>
      <c r="D170" s="158"/>
      <c r="E170" s="158"/>
      <c r="F170" s="158"/>
      <c r="G170" s="158"/>
      <c r="H170" s="4"/>
      <c r="I170" s="4"/>
      <c r="J170" s="4"/>
    </row>
    <row r="171" spans="1:10" ht="12.75">
      <c r="A171" s="157" t="s">
        <v>199</v>
      </c>
      <c r="B171" s="157" t="s">
        <v>200</v>
      </c>
      <c r="C171" s="158"/>
      <c r="D171" s="158"/>
      <c r="E171" s="158"/>
      <c r="F171" s="158"/>
      <c r="G171" s="158"/>
      <c r="H171" s="4"/>
      <c r="I171" s="4"/>
      <c r="J171" s="4"/>
    </row>
    <row r="172" spans="1:10" ht="12.75">
      <c r="A172" s="4"/>
      <c r="B172" s="158" t="s">
        <v>201</v>
      </c>
      <c r="C172" s="158"/>
      <c r="D172" s="158"/>
      <c r="E172" s="158"/>
      <c r="F172" s="158"/>
      <c r="G172" s="158"/>
      <c r="H172" s="4"/>
      <c r="I172" s="4"/>
      <c r="J172" s="4"/>
    </row>
    <row r="173" spans="1:10" ht="12.75">
      <c r="A173" s="4"/>
      <c r="B173" s="158" t="s">
        <v>202</v>
      </c>
      <c r="C173" s="158"/>
      <c r="D173" s="158"/>
      <c r="E173" s="158"/>
      <c r="F173" s="158"/>
      <c r="G173" s="158"/>
      <c r="H173" s="4"/>
      <c r="I173" s="4"/>
      <c r="J173" s="4"/>
    </row>
    <row r="174" spans="1:10" ht="12.75">
      <c r="A174" s="4"/>
      <c r="B174" s="158" t="s">
        <v>203</v>
      </c>
      <c r="C174" s="158"/>
      <c r="D174" s="158"/>
      <c r="E174" s="158"/>
      <c r="F174" s="158"/>
      <c r="G174" s="158"/>
      <c r="H174" s="4"/>
      <c r="I174" s="4"/>
      <c r="J174" s="4"/>
    </row>
    <row r="175" spans="1:10" ht="12.75">
      <c r="A175" s="157"/>
      <c r="B175" s="158"/>
      <c r="C175" s="158"/>
      <c r="D175" s="158"/>
      <c r="E175" s="158"/>
      <c r="F175" s="158"/>
      <c r="G175" s="158"/>
      <c r="H175" s="4"/>
      <c r="I175" s="4"/>
      <c r="J175" s="4"/>
    </row>
    <row r="176" spans="1:10" ht="12.75">
      <c r="A176" s="157" t="s">
        <v>204</v>
      </c>
      <c r="B176" s="157" t="s">
        <v>205</v>
      </c>
      <c r="C176" s="158"/>
      <c r="D176" s="158"/>
      <c r="E176" s="158"/>
      <c r="F176" s="158"/>
      <c r="G176" s="158"/>
      <c r="H176" s="4"/>
      <c r="I176" s="4"/>
      <c r="J176" s="4"/>
    </row>
    <row r="177" spans="1:10" ht="12.75">
      <c r="A177" s="4"/>
      <c r="B177" s="158" t="s">
        <v>206</v>
      </c>
      <c r="C177" s="158"/>
      <c r="D177" s="158"/>
      <c r="E177" s="158"/>
      <c r="F177" s="158"/>
      <c r="G177" s="158"/>
      <c r="H177" s="4"/>
      <c r="I177" s="4"/>
      <c r="J177" s="4"/>
    </row>
    <row r="178" spans="1:10" ht="12" customHeight="1">
      <c r="A178" s="4"/>
      <c r="B178" s="252" t="s">
        <v>244</v>
      </c>
      <c r="C178" s="253"/>
      <c r="D178" s="253"/>
      <c r="E178" s="253"/>
      <c r="F178" s="253"/>
      <c r="G178" s="253"/>
      <c r="H178" s="253"/>
      <c r="I178" s="253"/>
      <c r="J178" s="253"/>
    </row>
    <row r="179" spans="1:11" ht="12.75">
      <c r="A179" s="158"/>
      <c r="B179" s="253"/>
      <c r="C179" s="253"/>
      <c r="D179" s="253"/>
      <c r="E179" s="253"/>
      <c r="F179" s="253"/>
      <c r="G179" s="253"/>
      <c r="H179" s="253"/>
      <c r="I179" s="253"/>
      <c r="J179" s="253"/>
      <c r="K179" s="137"/>
    </row>
    <row r="180" spans="1:10" ht="12.75">
      <c r="A180" s="158"/>
      <c r="B180" s="253"/>
      <c r="C180" s="253"/>
      <c r="D180" s="253"/>
      <c r="E180" s="253"/>
      <c r="F180" s="253"/>
      <c r="G180" s="253"/>
      <c r="H180" s="253"/>
      <c r="I180" s="253"/>
      <c r="J180" s="253"/>
    </row>
    <row r="181" spans="1:10" ht="12.75">
      <c r="A181" s="158"/>
      <c r="B181" s="253"/>
      <c r="C181" s="253"/>
      <c r="D181" s="253"/>
      <c r="E181" s="253"/>
      <c r="F181" s="253"/>
      <c r="G181" s="253"/>
      <c r="H181" s="253"/>
      <c r="I181" s="253"/>
      <c r="J181" s="253"/>
    </row>
    <row r="182" spans="1:10" ht="12.75">
      <c r="A182" s="158"/>
      <c r="B182" s="253"/>
      <c r="C182" s="253"/>
      <c r="D182" s="253"/>
      <c r="E182" s="253"/>
      <c r="F182" s="253"/>
      <c r="G182" s="253"/>
      <c r="H182" s="253"/>
      <c r="I182" s="253"/>
      <c r="J182" s="253"/>
    </row>
    <row r="183" spans="1:11" ht="14.25" customHeight="1">
      <c r="A183" s="158"/>
      <c r="B183" s="253"/>
      <c r="C183" s="253"/>
      <c r="D183" s="253"/>
      <c r="E183" s="253"/>
      <c r="F183" s="253"/>
      <c r="G183" s="253"/>
      <c r="H183" s="253"/>
      <c r="I183" s="253"/>
      <c r="J183" s="253"/>
      <c r="K183" s="137"/>
    </row>
    <row r="184" spans="1:11" ht="12.75">
      <c r="A184" s="158"/>
      <c r="B184" s="158"/>
      <c r="C184" s="158"/>
      <c r="D184" s="158"/>
      <c r="E184" s="158"/>
      <c r="F184" s="158"/>
      <c r="G184" s="158"/>
      <c r="H184" s="4"/>
      <c r="I184" s="4"/>
      <c r="J184" s="4"/>
      <c r="K184" s="137"/>
    </row>
    <row r="185" spans="1:11" ht="12.75">
      <c r="A185" s="157" t="s">
        <v>207</v>
      </c>
      <c r="B185" s="157" t="s">
        <v>208</v>
      </c>
      <c r="C185" s="158"/>
      <c r="D185" s="158"/>
      <c r="E185" s="158"/>
      <c r="F185" s="158"/>
      <c r="G185" s="158"/>
      <c r="H185" s="4"/>
      <c r="I185" s="4"/>
      <c r="J185" s="4"/>
      <c r="K185" s="137"/>
    </row>
    <row r="186" spans="1:10" ht="12.75">
      <c r="A186" s="158"/>
      <c r="B186" s="158" t="s">
        <v>209</v>
      </c>
      <c r="C186" s="158"/>
      <c r="D186" s="158"/>
      <c r="E186" s="158"/>
      <c r="F186" s="158"/>
      <c r="G186" s="158"/>
      <c r="H186" s="4"/>
      <c r="I186" s="4"/>
      <c r="J186" s="4"/>
    </row>
    <row r="187" spans="1:10" ht="12.75">
      <c r="A187" s="158"/>
      <c r="B187" s="158"/>
      <c r="C187" s="158"/>
      <c r="D187" s="158"/>
      <c r="E187" s="158"/>
      <c r="F187" s="158"/>
      <c r="G187" s="158"/>
      <c r="H187" s="4"/>
      <c r="I187" s="4"/>
      <c r="J187" s="4"/>
    </row>
    <row r="188" spans="1:10" ht="12.75">
      <c r="A188" s="157" t="s">
        <v>210</v>
      </c>
      <c r="B188" s="157" t="s">
        <v>211</v>
      </c>
      <c r="C188" s="158"/>
      <c r="D188" s="158"/>
      <c r="E188" s="158"/>
      <c r="F188" s="158"/>
      <c r="G188" s="158"/>
      <c r="H188" s="4"/>
      <c r="I188" s="4"/>
      <c r="J188" s="4"/>
    </row>
    <row r="189" spans="1:10" ht="12.75">
      <c r="A189" s="158"/>
      <c r="B189" s="158" t="s">
        <v>212</v>
      </c>
      <c r="C189" s="158"/>
      <c r="D189" s="158"/>
      <c r="E189" s="158"/>
      <c r="F189" s="158"/>
      <c r="G189" s="158"/>
      <c r="H189" s="4"/>
      <c r="I189" s="4"/>
      <c r="J189" s="4"/>
    </row>
    <row r="190" spans="1:10" ht="12.75">
      <c r="A190" s="158"/>
      <c r="B190" s="158"/>
      <c r="C190" s="158"/>
      <c r="D190" s="158"/>
      <c r="E190" s="158"/>
      <c r="F190" s="158"/>
      <c r="G190" s="158"/>
      <c r="H190" s="4"/>
      <c r="I190" s="4"/>
      <c r="J190" s="4"/>
    </row>
    <row r="191" spans="1:10" ht="12.75">
      <c r="A191" s="4"/>
      <c r="B191" s="191"/>
      <c r="C191" s="176"/>
      <c r="D191" s="175"/>
      <c r="E191" s="192"/>
      <c r="F191" s="203" t="s">
        <v>37</v>
      </c>
      <c r="G191" s="204"/>
      <c r="H191" s="203" t="s">
        <v>213</v>
      </c>
      <c r="I191" s="4"/>
      <c r="J191" s="4"/>
    </row>
    <row r="192" spans="1:10" ht="12.75">
      <c r="A192" s="4"/>
      <c r="B192" s="193"/>
      <c r="C192" s="194"/>
      <c r="D192" s="179"/>
      <c r="E192" s="195"/>
      <c r="F192" s="205" t="s">
        <v>214</v>
      </c>
      <c r="G192" s="206"/>
      <c r="H192" s="205" t="s">
        <v>215</v>
      </c>
      <c r="I192" s="4"/>
      <c r="J192" s="4"/>
    </row>
    <row r="193" spans="1:10" ht="12.75">
      <c r="A193" s="4"/>
      <c r="B193" s="193"/>
      <c r="C193" s="194"/>
      <c r="D193" s="179"/>
      <c r="E193" s="195"/>
      <c r="F193" s="207">
        <v>39263</v>
      </c>
      <c r="G193" s="206"/>
      <c r="H193" s="207">
        <v>39263</v>
      </c>
      <c r="I193" s="4"/>
      <c r="J193" s="4"/>
    </row>
    <row r="194" spans="1:10" ht="12.75">
      <c r="A194" s="4"/>
      <c r="B194" s="193"/>
      <c r="C194" s="194"/>
      <c r="D194" s="179"/>
      <c r="E194" s="195"/>
      <c r="F194" s="208" t="s">
        <v>216</v>
      </c>
      <c r="G194" s="209"/>
      <c r="H194" s="208" t="s">
        <v>216</v>
      </c>
      <c r="I194" s="4"/>
      <c r="J194" s="4"/>
    </row>
    <row r="195" spans="1:10" ht="12.75">
      <c r="A195" s="4"/>
      <c r="B195" s="246" t="s">
        <v>217</v>
      </c>
      <c r="C195" s="254"/>
      <c r="D195" s="254"/>
      <c r="E195" s="255"/>
      <c r="F195" s="210">
        <f>INCOME!B38</f>
        <v>-271</v>
      </c>
      <c r="G195" s="204"/>
      <c r="H195" s="210">
        <v>-21</v>
      </c>
      <c r="I195" s="4"/>
      <c r="J195" s="4"/>
    </row>
    <row r="196" spans="1:10" ht="12.75">
      <c r="A196" s="4"/>
      <c r="B196" s="193"/>
      <c r="C196" s="180"/>
      <c r="D196" s="179"/>
      <c r="E196" s="195"/>
      <c r="F196" s="211"/>
      <c r="G196" s="206"/>
      <c r="H196" s="211"/>
      <c r="I196" s="4"/>
      <c r="J196" s="4"/>
    </row>
    <row r="197" spans="1:10" ht="12.75">
      <c r="A197" s="4"/>
      <c r="B197" s="256" t="s">
        <v>218</v>
      </c>
      <c r="C197" s="257"/>
      <c r="D197" s="257"/>
      <c r="E197" s="258"/>
      <c r="F197" s="212" t="s">
        <v>219</v>
      </c>
      <c r="G197" s="206"/>
      <c r="H197" s="212" t="s">
        <v>219</v>
      </c>
      <c r="I197" s="4"/>
      <c r="J197" s="4"/>
    </row>
    <row r="198" spans="1:10" ht="12.75">
      <c r="A198" s="4"/>
      <c r="B198" s="193"/>
      <c r="C198" s="180"/>
      <c r="D198" s="179"/>
      <c r="E198" s="195"/>
      <c r="F198" s="213">
        <v>50354</v>
      </c>
      <c r="G198" s="209"/>
      <c r="H198" s="213">
        <v>50354</v>
      </c>
      <c r="I198" s="4"/>
      <c r="J198" s="4"/>
    </row>
    <row r="199" spans="1:10" ht="12.75">
      <c r="A199" s="4"/>
      <c r="B199" s="193"/>
      <c r="C199" s="180"/>
      <c r="D199" s="179"/>
      <c r="E199" s="195"/>
      <c r="F199" s="181"/>
      <c r="G199" s="196"/>
      <c r="H199" s="199"/>
      <c r="I199" s="4"/>
      <c r="J199" s="4"/>
    </row>
    <row r="200" spans="1:10" ht="13.5" thickBot="1">
      <c r="A200" s="4"/>
      <c r="B200" s="249" t="s">
        <v>220</v>
      </c>
      <c r="C200" s="250"/>
      <c r="D200" s="250"/>
      <c r="E200" s="251"/>
      <c r="F200" s="215">
        <f>INCOME!B41</f>
        <v>-0.5381896175080431</v>
      </c>
      <c r="G200" s="197"/>
      <c r="H200" s="200">
        <f>-0.04</f>
        <v>-0.04</v>
      </c>
      <c r="I200" s="4"/>
      <c r="J200" s="4"/>
    </row>
    <row r="201" spans="1:10" ht="13.5" thickTop="1">
      <c r="A201" s="158"/>
      <c r="B201" s="158" t="s">
        <v>221</v>
      </c>
      <c r="C201" s="158"/>
      <c r="D201" s="158"/>
      <c r="E201" s="158"/>
      <c r="F201" s="158"/>
      <c r="G201" s="158"/>
      <c r="H201" s="4"/>
      <c r="I201" s="4"/>
      <c r="J201" s="4"/>
    </row>
    <row r="202" spans="1:10" ht="12.75">
      <c r="A202" s="4"/>
      <c r="B202" s="158" t="s">
        <v>222</v>
      </c>
      <c r="C202" s="158"/>
      <c r="D202" s="158"/>
      <c r="E202" s="158"/>
      <c r="F202" s="158"/>
      <c r="G202" s="158"/>
      <c r="H202" s="4"/>
      <c r="I202" s="4"/>
      <c r="J202" s="4"/>
    </row>
    <row r="203" spans="1:10" ht="12.75">
      <c r="A203" s="158"/>
      <c r="B203" s="158"/>
      <c r="C203" s="158"/>
      <c r="D203" s="158"/>
      <c r="E203" s="158"/>
      <c r="F203" s="158"/>
      <c r="G203" s="158"/>
      <c r="H203" s="4"/>
      <c r="I203" s="4"/>
      <c r="J203" s="4"/>
    </row>
    <row r="204" spans="1:10" ht="12.75">
      <c r="A204" s="157" t="s">
        <v>223</v>
      </c>
      <c r="B204" s="158" t="s">
        <v>224</v>
      </c>
      <c r="C204" s="158"/>
      <c r="D204" s="158"/>
      <c r="E204" s="158"/>
      <c r="F204" s="158"/>
      <c r="G204" s="158"/>
      <c r="H204" s="4"/>
      <c r="I204" s="4"/>
      <c r="J204" s="4"/>
    </row>
    <row r="205" spans="1:10" ht="12.75">
      <c r="A205" s="158"/>
      <c r="B205" s="158"/>
      <c r="C205" s="158"/>
      <c r="D205" s="158"/>
      <c r="E205" s="158"/>
      <c r="F205" s="158"/>
      <c r="G205" s="158"/>
      <c r="H205" s="4"/>
      <c r="I205" s="4"/>
      <c r="J205" s="4"/>
    </row>
    <row r="206" spans="1:10" ht="12.75">
      <c r="A206" s="4"/>
      <c r="B206" s="157"/>
      <c r="C206" s="158"/>
      <c r="D206" s="158"/>
      <c r="E206" s="158"/>
      <c r="F206" s="158"/>
      <c r="G206" s="158"/>
      <c r="H206" s="4"/>
      <c r="I206" s="4"/>
      <c r="J206" s="4"/>
    </row>
    <row r="207" spans="1:10" ht="8.25" customHeight="1">
      <c r="A207" s="158"/>
      <c r="B207" s="158"/>
      <c r="C207" s="158"/>
      <c r="D207" s="158"/>
      <c r="E207" s="158"/>
      <c r="F207" s="158"/>
      <c r="G207" s="158"/>
      <c r="H207" s="4"/>
      <c r="I207" s="4"/>
      <c r="J207" s="4"/>
    </row>
    <row r="208" spans="1:10" ht="12.75">
      <c r="A208" s="4"/>
      <c r="B208" s="157"/>
      <c r="C208" s="158"/>
      <c r="D208" s="158"/>
      <c r="E208" s="158"/>
      <c r="F208" s="158"/>
      <c r="G208" s="158"/>
      <c r="H208" s="4"/>
      <c r="I208" s="4"/>
      <c r="J208" s="4"/>
    </row>
    <row r="209" spans="1:10" ht="12.75">
      <c r="A209" s="4"/>
      <c r="B209" s="158"/>
      <c r="C209" s="158"/>
      <c r="D209" s="158"/>
      <c r="E209" s="158"/>
      <c r="F209" s="158"/>
      <c r="G209" s="158"/>
      <c r="H209" s="4"/>
      <c r="I209" s="4"/>
      <c r="J209" s="4"/>
    </row>
    <row r="210" spans="1:10" ht="12.75">
      <c r="A210" s="158"/>
      <c r="B210" s="158"/>
      <c r="C210" s="158"/>
      <c r="D210" s="158"/>
      <c r="E210" s="158"/>
      <c r="F210" s="158"/>
      <c r="G210" s="158"/>
      <c r="H210" s="4"/>
      <c r="I210" s="4"/>
      <c r="J210" s="4"/>
    </row>
    <row r="211" spans="1:10" ht="12.75">
      <c r="A211" s="4"/>
      <c r="B211" s="158"/>
      <c r="C211" s="158"/>
      <c r="D211" s="158"/>
      <c r="E211" s="158"/>
      <c r="F211" s="158"/>
      <c r="G211" s="158"/>
      <c r="H211" s="4"/>
      <c r="I211" s="4"/>
      <c r="J211" s="4"/>
    </row>
    <row r="212" spans="1:11" ht="12.75">
      <c r="A212" s="4"/>
      <c r="B212" s="201"/>
      <c r="C212" s="158"/>
      <c r="D212" s="158"/>
      <c r="E212" s="158"/>
      <c r="F212" s="158"/>
      <c r="G212" s="158"/>
      <c r="H212" s="4"/>
      <c r="I212" s="4"/>
      <c r="J212" s="4"/>
      <c r="K212" s="137"/>
    </row>
  </sheetData>
  <mergeCells count="35">
    <mergeCell ref="B144:J145"/>
    <mergeCell ref="B161:C161"/>
    <mergeCell ref="H161:I161"/>
    <mergeCell ref="B200:E200"/>
    <mergeCell ref="B162:C162"/>
    <mergeCell ref="B178:J183"/>
    <mergeCell ref="B195:E195"/>
    <mergeCell ref="B197:E197"/>
    <mergeCell ref="B113:J115"/>
    <mergeCell ref="B123:J124"/>
    <mergeCell ref="B128:J130"/>
    <mergeCell ref="B117:J119"/>
    <mergeCell ref="B77:J78"/>
    <mergeCell ref="B81:J82"/>
    <mergeCell ref="B91:J92"/>
    <mergeCell ref="B104:J105"/>
    <mergeCell ref="B101:J102"/>
    <mergeCell ref="B43:J45"/>
    <mergeCell ref="B47:J48"/>
    <mergeCell ref="B63:J64"/>
    <mergeCell ref="B70:J71"/>
    <mergeCell ref="H49:I49"/>
    <mergeCell ref="H50:I50"/>
    <mergeCell ref="H51:I51"/>
    <mergeCell ref="H53:I53"/>
    <mergeCell ref="H54:I54"/>
    <mergeCell ref="B10:J12"/>
    <mergeCell ref="A1:J1"/>
    <mergeCell ref="A2:J2"/>
    <mergeCell ref="A3:J3"/>
    <mergeCell ref="B35:J41"/>
    <mergeCell ref="B14:J15"/>
    <mergeCell ref="B19:J22"/>
    <mergeCell ref="B27:J28"/>
    <mergeCell ref="B32:J34"/>
  </mergeCells>
  <printOptions horizontalCentered="1"/>
  <pageMargins left="0.7874015748031497" right="0.7874015748031497" top="0.5905511811023623" bottom="0.5905511811023623" header="0.5118110236220472" footer="0.5118110236220472"/>
  <pageSetup horizontalDpi="600" verticalDpi="600" orientation="portrait" scale="90" r:id="rId1"/>
  <headerFooter alignWithMargins="0">
    <oddFooter>&amp;C&amp;5</oddFooter>
  </headerFooter>
  <rowBreaks count="3" manualBreakCount="3">
    <brk id="55" max="9" man="1"/>
    <brk id="108" max="255" man="1"/>
    <brk id="1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LATEXX MANUFACTURING SDN BHD</cp:lastModifiedBy>
  <cp:lastPrinted>2007-08-27T02:44:40Z</cp:lastPrinted>
  <dcterms:created xsi:type="dcterms:W3CDTF">2007-08-23T06:35:15Z</dcterms:created>
  <dcterms:modified xsi:type="dcterms:W3CDTF">2007-08-28T04:11:10Z</dcterms:modified>
  <cp:category/>
  <cp:version/>
  <cp:contentType/>
  <cp:contentStatus/>
</cp:coreProperties>
</file>